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310"/>
  </bookViews>
  <sheets>
    <sheet name="В_отвед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87" i="1" l="1"/>
  <c r="E85" i="1"/>
  <c r="E84" i="1"/>
  <c r="E82" i="1"/>
  <c r="E76" i="1"/>
  <c r="D66" i="1"/>
  <c r="D65" i="1"/>
  <c r="F64" i="1"/>
  <c r="F63" i="1"/>
  <c r="F62" i="1"/>
  <c r="F61" i="1"/>
  <c r="E60" i="1"/>
  <c r="F60" i="1" s="1"/>
  <c r="D60" i="1"/>
  <c r="F59" i="1"/>
  <c r="E58" i="1"/>
  <c r="E65" i="1" s="1"/>
  <c r="D58" i="1"/>
  <c r="F57" i="1"/>
  <c r="F56" i="1"/>
  <c r="F55" i="1"/>
  <c r="F54" i="1"/>
  <c r="F51" i="1"/>
  <c r="F50" i="1"/>
  <c r="E48" i="1"/>
  <c r="F48" i="1" s="1"/>
  <c r="D48" i="1"/>
  <c r="F47" i="1"/>
  <c r="F46" i="1"/>
  <c r="F45" i="1"/>
  <c r="F44" i="1"/>
  <c r="F43" i="1"/>
  <c r="F42" i="1"/>
  <c r="F41" i="1"/>
  <c r="E40" i="1"/>
  <c r="F40" i="1" s="1"/>
  <c r="D40" i="1"/>
  <c r="E39" i="1"/>
  <c r="D39" i="1"/>
  <c r="F39" i="1" s="1"/>
  <c r="F38" i="1"/>
  <c r="F37" i="1"/>
  <c r="F36" i="1"/>
  <c r="F35" i="1"/>
  <c r="F34" i="1"/>
  <c r="E33" i="1"/>
  <c r="D33" i="1"/>
  <c r="F33" i="1" s="1"/>
  <c r="E32" i="1"/>
  <c r="F32" i="1" s="1"/>
  <c r="D32" i="1"/>
  <c r="E31" i="1"/>
  <c r="D31" i="1"/>
  <c r="F31" i="1" s="1"/>
  <c r="F30" i="1"/>
  <c r="F29" i="1"/>
  <c r="E28" i="1"/>
  <c r="F28" i="1" s="1"/>
  <c r="D28" i="1"/>
  <c r="D27" i="1"/>
  <c r="D26" i="1" s="1"/>
  <c r="D49" i="1" s="1"/>
  <c r="D52" i="1" s="1"/>
  <c r="E25" i="1"/>
  <c r="D25" i="1"/>
  <c r="F25" i="1" s="1"/>
  <c r="E24" i="1"/>
  <c r="F24" i="1" s="1"/>
  <c r="D24" i="1"/>
  <c r="F23" i="1"/>
  <c r="F22" i="1"/>
  <c r="E21" i="1"/>
  <c r="D21" i="1"/>
  <c r="F21" i="1" s="1"/>
  <c r="F20" i="1"/>
  <c r="F19" i="1"/>
  <c r="E18" i="1"/>
  <c r="F18" i="1" s="1"/>
  <c r="D18" i="1"/>
  <c r="F17" i="1"/>
  <c r="F16" i="1"/>
  <c r="E15" i="1"/>
  <c r="D15" i="1"/>
  <c r="F15" i="1" s="1"/>
  <c r="F14" i="1"/>
  <c r="E13" i="1"/>
  <c r="D13" i="1"/>
  <c r="F13" i="1" s="1"/>
  <c r="F12" i="1"/>
  <c r="F11" i="1"/>
  <c r="F10" i="1"/>
  <c r="F9" i="1"/>
  <c r="E8" i="1"/>
  <c r="F8" i="1" s="1"/>
  <c r="D8" i="1"/>
  <c r="D7" i="1"/>
  <c r="E7" i="1" l="1"/>
  <c r="F7" i="1" s="1"/>
  <c r="E27" i="1"/>
  <c r="F58" i="1"/>
  <c r="F66" i="1" s="1"/>
  <c r="E66" i="1" s="1"/>
  <c r="F27" i="1" l="1"/>
  <c r="E26" i="1"/>
  <c r="E49" i="1" l="1"/>
  <c r="F26" i="1"/>
  <c r="E53" i="1" l="1"/>
  <c r="E52" i="1" s="1"/>
  <c r="F52" i="1" s="1"/>
  <c r="F49" i="1"/>
</calcChain>
</file>

<file path=xl/comments1.xml><?xml version="1.0" encoding="utf-8"?>
<comments xmlns="http://schemas.openxmlformats.org/spreadsheetml/2006/main">
  <authors>
    <author>Peo3</author>
  </authors>
  <commentList>
    <comment ref="B173" authorId="0">
      <text>
        <r>
          <rPr>
            <b/>
            <sz val="8"/>
            <color indexed="81"/>
            <rFont val="Tahoma"/>
            <family val="2"/>
            <charset val="204"/>
          </rPr>
          <t>Peo3:</t>
        </r>
        <r>
          <rPr>
            <sz val="8"/>
            <color indexed="81"/>
            <rFont val="Tahoma"/>
            <family val="2"/>
            <charset val="204"/>
          </rPr>
          <t xml:space="preserve">
мед.осмотр + спец.одежда</t>
        </r>
      </text>
    </comment>
    <comment ref="B177" authorId="0">
      <text>
        <r>
          <rPr>
            <b/>
            <sz val="8"/>
            <color indexed="81"/>
            <rFont val="Tahoma"/>
            <family val="2"/>
            <charset val="204"/>
          </rPr>
          <t>Peo3:</t>
        </r>
        <r>
          <rPr>
            <sz val="8"/>
            <color indexed="81"/>
            <rFont val="Tahoma"/>
            <family val="2"/>
            <charset val="204"/>
          </rPr>
          <t xml:space="preserve">
страхование транспорта</t>
        </r>
      </text>
    </comment>
    <comment ref="B179" authorId="0">
      <text>
        <r>
          <rPr>
            <b/>
            <sz val="8"/>
            <color indexed="81"/>
            <rFont val="Tahoma"/>
            <family val="2"/>
            <charset val="204"/>
          </rPr>
          <t>Peo3:</t>
        </r>
        <r>
          <rPr>
            <sz val="8"/>
            <color indexed="81"/>
            <rFont val="Tahoma"/>
            <family val="2"/>
            <charset val="204"/>
          </rPr>
          <t xml:space="preserve">
природоохранные платежи</t>
        </r>
      </text>
    </comment>
    <comment ref="B214" authorId="0">
      <text>
        <r>
          <rPr>
            <b/>
            <sz val="8"/>
            <color indexed="81"/>
            <rFont val="Tahoma"/>
            <family val="2"/>
            <charset val="204"/>
          </rPr>
          <t>Peo3:</t>
        </r>
        <r>
          <rPr>
            <sz val="8"/>
            <color indexed="81"/>
            <rFont val="Tahoma"/>
            <family val="2"/>
            <charset val="204"/>
          </rPr>
          <t xml:space="preserve">
канц.товары,бланки</t>
        </r>
      </text>
    </comment>
    <comment ref="B219" authorId="0">
      <text>
        <r>
          <rPr>
            <b/>
            <sz val="8"/>
            <color indexed="81"/>
            <rFont val="Tahoma"/>
            <family val="2"/>
            <charset val="204"/>
          </rPr>
          <t>Peo3:</t>
        </r>
        <r>
          <rPr>
            <sz val="8"/>
            <color indexed="81"/>
            <rFont val="Tahoma"/>
            <family val="2"/>
            <charset val="204"/>
          </rPr>
          <t xml:space="preserve">
из лимитов</t>
        </r>
      </text>
    </comment>
  </commentList>
</comments>
</file>

<file path=xl/sharedStrings.xml><?xml version="1.0" encoding="utf-8"?>
<sst xmlns="http://schemas.openxmlformats.org/spreadsheetml/2006/main" count="239" uniqueCount="157">
  <si>
    <r>
      <t>Наименование субъекта:</t>
    </r>
    <r>
      <rPr>
        <b/>
        <sz val="14"/>
        <rFont val="Times New Roman"/>
        <family val="1"/>
        <charset val="204"/>
      </rPr>
      <t xml:space="preserve">   ГКП "Өскемен Водоканал" акимата города Усть-Каменогорска</t>
    </r>
  </si>
  <si>
    <t>Отчет об исполнении тарифной сметы на услуги водоотведения за 2020 год</t>
  </si>
  <si>
    <t>№ п/п</t>
  </si>
  <si>
    <t xml:space="preserve"> Наименование показателей  тарифной  сметы</t>
  </si>
  <si>
    <t>Единицы измерения</t>
  </si>
  <si>
    <t>Предусмотрено в тарифной смете за 2020 год</t>
  </si>
  <si>
    <t>Факт за 2020 год</t>
  </si>
  <si>
    <t>Отклонение, %</t>
  </si>
  <si>
    <t>Причины отклонения</t>
  </si>
  <si>
    <t>I.</t>
  </si>
  <si>
    <t xml:space="preserve"> Затраты на производство и   предоставление услуг,  всего </t>
  </si>
  <si>
    <t>тыс. тенге</t>
  </si>
  <si>
    <t>1.</t>
  </si>
  <si>
    <t xml:space="preserve"> Материальные затраты</t>
  </si>
  <si>
    <t>1.1.</t>
  </si>
  <si>
    <t>материалы на содержание и текущий  ремонт</t>
  </si>
  <si>
    <t>перенос сроков ввода цеха механического обезвоживания, отказ в корректировке в октябре 2020года</t>
  </si>
  <si>
    <t>1.2.</t>
  </si>
  <si>
    <t xml:space="preserve">ГСМ        </t>
  </si>
  <si>
    <t>1.3.</t>
  </si>
  <si>
    <t>электроэнергия</t>
  </si>
  <si>
    <t>перенос сроков ввода цеха механического обезвоживания на 2021 год, установка энергосберегающего оборудования, остановка работ при аварийном ремонте и техобслуживании</t>
  </si>
  <si>
    <t>в натуральных показателях</t>
  </si>
  <si>
    <t>тыс.кВт</t>
  </si>
  <si>
    <t>цена электроэнергии</t>
  </si>
  <si>
    <t>тенге/кВт-ч</t>
  </si>
  <si>
    <t>1.4.</t>
  </si>
  <si>
    <t>теплоэнергия</t>
  </si>
  <si>
    <t>увеличение стоимости услуг теплоснабжения и дифферициации тарифа на потребление с приборами учета и без приборов</t>
  </si>
  <si>
    <t>2.</t>
  </si>
  <si>
    <t>Затраты на оплату труда</t>
  </si>
  <si>
    <t>сокращение численности</t>
  </si>
  <si>
    <t>2.1.</t>
  </si>
  <si>
    <t xml:space="preserve">заработная плата </t>
  </si>
  <si>
    <t>2.2.</t>
  </si>
  <si>
    <t xml:space="preserve">социальный налог   </t>
  </si>
  <si>
    <t>3.</t>
  </si>
  <si>
    <t xml:space="preserve">Амортизация  </t>
  </si>
  <si>
    <t>незавершенная реконструкция очистных сооружение, КНС30,31</t>
  </si>
  <si>
    <t>3.1.</t>
  </si>
  <si>
    <t>износ  основных средств</t>
  </si>
  <si>
    <t>3.2.</t>
  </si>
  <si>
    <t>амортизация  нематериальных  активов</t>
  </si>
  <si>
    <t>4.</t>
  </si>
  <si>
    <t>Капитальный ремонт,   не приводящий к увеличению стоимости основных средств</t>
  </si>
  <si>
    <t>незапланированные затраты, повышение стоимости услуг</t>
  </si>
  <si>
    <t>4.1.</t>
  </si>
  <si>
    <t>капитальный  ремонт, выполненный хоз.способом</t>
  </si>
  <si>
    <t>4.2.</t>
  </si>
  <si>
    <t>капитальный ремонт, выполненный  сторонними организациями</t>
  </si>
  <si>
    <t>5.</t>
  </si>
  <si>
    <t xml:space="preserve">Оплата работ и услуг производственного  характера, выполняемых  сторонними организациями </t>
  </si>
  <si>
    <t>см расшифровку</t>
  </si>
  <si>
    <t>6.</t>
  </si>
  <si>
    <t>Прочие  затраты</t>
  </si>
  <si>
    <t xml:space="preserve">II .       </t>
  </si>
  <si>
    <t xml:space="preserve">Расходы периода,    всего     </t>
  </si>
  <si>
    <t>7.</t>
  </si>
  <si>
    <t>Общие и административные расходы,  всего</t>
  </si>
  <si>
    <t>7.1.</t>
  </si>
  <si>
    <t>оплата  труда ,всего, в т.ч.</t>
  </si>
  <si>
    <t>7.1.1.</t>
  </si>
  <si>
    <t xml:space="preserve">заработная плата административного персонала    </t>
  </si>
  <si>
    <t>увеличение затрат произошло из-за наибольшего количества отпусков</t>
  </si>
  <si>
    <t>7.1.2.</t>
  </si>
  <si>
    <t xml:space="preserve">социальный налог </t>
  </si>
  <si>
    <t>7.2.</t>
  </si>
  <si>
    <t xml:space="preserve">оплата работ и услуг, выполненных сторонними  организациями </t>
  </si>
  <si>
    <t>7.3.</t>
  </si>
  <si>
    <t>налоги, всего</t>
  </si>
  <si>
    <t>7.4.</t>
  </si>
  <si>
    <t>расходы  подлежащие  лимитированию</t>
  </si>
  <si>
    <t>7.5.</t>
  </si>
  <si>
    <t>износ основных средств</t>
  </si>
  <si>
    <t>результат переоценки основных средствв 2017 году</t>
  </si>
  <si>
    <t>7.6.</t>
  </si>
  <si>
    <t>амортизация нематериальных активов</t>
  </si>
  <si>
    <t>7.7.</t>
  </si>
  <si>
    <t>экономия связана с объявлением чрезвычайного положения  из-за распространения коронавирусной инфекцией и дистанционной работой сотрудников</t>
  </si>
  <si>
    <t>7.8.</t>
  </si>
  <si>
    <t>увеличение стоимости услуг теплоснабжения с начала периода (2015г.) на 68%</t>
  </si>
  <si>
    <t>7.9.</t>
  </si>
  <si>
    <t>увеличение стоимости сырья и материалов</t>
  </si>
  <si>
    <t>7.10.</t>
  </si>
  <si>
    <t>прочие административные затраты</t>
  </si>
  <si>
    <t>8.</t>
  </si>
  <si>
    <t>Расходы на содержание службы сбыта,  всего</t>
  </si>
  <si>
    <t>8.1.</t>
  </si>
  <si>
    <t xml:space="preserve">заработная плата     </t>
  </si>
  <si>
    <t>8.2.</t>
  </si>
  <si>
    <t xml:space="preserve">социальный налог                </t>
  </si>
  <si>
    <t>8.3.</t>
  </si>
  <si>
    <t>выбытие активов</t>
  </si>
  <si>
    <t>8.4.</t>
  </si>
  <si>
    <t>8.5.</t>
  </si>
  <si>
    <t>8.6.</t>
  </si>
  <si>
    <t>экономия затрат в связи перекрытием теплоснабжения ранее установлено срока в весенний период</t>
  </si>
  <si>
    <t>8.7.</t>
  </si>
  <si>
    <t xml:space="preserve">материалы  на содержание </t>
  </si>
  <si>
    <t>политика предприятия по сокращению затрат</t>
  </si>
  <si>
    <t>8.8.</t>
  </si>
  <si>
    <t>прочие  затраты</t>
  </si>
  <si>
    <t>III.</t>
  </si>
  <si>
    <t xml:space="preserve">Всего затрат  по себестоимости           </t>
  </si>
  <si>
    <t xml:space="preserve">Прибыль по предельному тарифу </t>
  </si>
  <si>
    <t xml:space="preserve">Снижение прибыли за счет уменьшения тарифов с 1.06.16г.  </t>
  </si>
  <si>
    <t>IV.</t>
  </si>
  <si>
    <t>Прибыль</t>
  </si>
  <si>
    <t>V.</t>
  </si>
  <si>
    <t xml:space="preserve"> корпоративный подоходный налог (20%)</t>
  </si>
  <si>
    <t>VI.</t>
  </si>
  <si>
    <t>Регулируемая база задействованных активов (РБА)</t>
  </si>
  <si>
    <t>VII.</t>
  </si>
  <si>
    <t xml:space="preserve">Всего доходов   </t>
  </si>
  <si>
    <t>недополучен доходв связи со снижением объемов реализации</t>
  </si>
  <si>
    <r>
      <rPr>
        <sz val="14"/>
        <rFont val="Times New Roman"/>
        <family val="1"/>
        <charset val="204"/>
      </rPr>
      <t xml:space="preserve">в том числе :  </t>
    </r>
    <r>
      <rPr>
        <b/>
        <sz val="14"/>
        <rFont val="Times New Roman"/>
        <family val="1"/>
        <charset val="204"/>
      </rPr>
      <t>доходы по предельному тарифу,</t>
    </r>
  </si>
  <si>
    <t xml:space="preserve">                    доходы с учетом снижения тарифов с1.04.16г.  и с1.04.16г.</t>
  </si>
  <si>
    <t xml:space="preserve">                    доходы с учетом снижения тарифов с 1.06.16г. </t>
  </si>
  <si>
    <t xml:space="preserve">Объемы оказываемых услуг </t>
  </si>
  <si>
    <t>тыс.м3</t>
  </si>
  <si>
    <t xml:space="preserve">снижение объемов реализации в результате установки ИПУ </t>
  </si>
  <si>
    <t xml:space="preserve"> - население</t>
  </si>
  <si>
    <t>тыс.м2</t>
  </si>
  <si>
    <t xml:space="preserve"> - предприятия,занимающиеся производством тепловой энергии и оказанием услуг горячего водоснабжения</t>
  </si>
  <si>
    <t xml:space="preserve"> -  прочие потребители</t>
  </si>
  <si>
    <t>Объём  стоков</t>
  </si>
  <si>
    <t>Объём ливневых и паводковых вод</t>
  </si>
  <si>
    <t>Объём стоков, связанных с технолог. процессом предприятия</t>
  </si>
  <si>
    <t>VIII.</t>
  </si>
  <si>
    <t>Тариф по предельному уровню за м3, без НДС</t>
  </si>
  <si>
    <t xml:space="preserve"> тенге/м3</t>
  </si>
  <si>
    <t>Тариф с учетом снижения доходов с 1.06.16 за м3, без НДС</t>
  </si>
  <si>
    <t xml:space="preserve"> население</t>
  </si>
  <si>
    <t>тенге/м3</t>
  </si>
  <si>
    <t>предприятия,занимающиеся производством тепловой энергии и оказанием услуг горячего водоснабжения</t>
  </si>
  <si>
    <t>прочие потребители</t>
  </si>
  <si>
    <t>Справочно:</t>
  </si>
  <si>
    <t>9.</t>
  </si>
  <si>
    <t>Среднесписочная численность персонала</t>
  </si>
  <si>
    <t>человек</t>
  </si>
  <si>
    <t>в том числе :</t>
  </si>
  <si>
    <t>9.1.</t>
  </si>
  <si>
    <t>производственного  персонала</t>
  </si>
  <si>
    <t>9.2.</t>
  </si>
  <si>
    <t>административного  персонала</t>
  </si>
  <si>
    <t>9.3.</t>
  </si>
  <si>
    <t>водители служебных автомобилей</t>
  </si>
  <si>
    <t>9.4.</t>
  </si>
  <si>
    <t>персонала службы реализации услуг</t>
  </si>
  <si>
    <t>10.</t>
  </si>
  <si>
    <t>Среднемесячная заработная плата, всего,</t>
  </si>
  <si>
    <t>тенге\м-ц</t>
  </si>
  <si>
    <t>10.1.</t>
  </si>
  <si>
    <t>10.2.</t>
  </si>
  <si>
    <t>10.3.</t>
  </si>
  <si>
    <t>10.4.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</si>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</sst>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6" formatCode="#,##0_ ;\-#,##0\ 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Arial Cyr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/>
    <xf numFmtId="0" fontId="10" fillId="0" borderId="0" xfId="0" applyFont="1" applyFill="1" applyBorder="1"/>
    <xf numFmtId="164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2"/>
    </xf>
    <xf numFmtId="0" fontId="2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/>
    <xf numFmtId="164" fontId="11" fillId="0" borderId="9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164" fontId="7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16" fontId="2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Border="1" applyAlignment="1"/>
    <xf numFmtId="0" fontId="7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0" xfId="0" applyFont="1" applyFill="1" applyBorder="1"/>
    <xf numFmtId="0" fontId="2" fillId="0" borderId="10" xfId="0" applyFont="1" applyFill="1" applyBorder="1" applyAlignment="1">
      <alignment horizontal="left" vertical="center" wrapText="1" indent="2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4"/>
    </xf>
    <xf numFmtId="0" fontId="5" fillId="0" borderId="10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164" fontId="3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" fontId="5" fillId="0" borderId="10" xfId="0" applyNumberFormat="1" applyFont="1" applyFill="1" applyBorder="1"/>
    <xf numFmtId="0" fontId="2" fillId="0" borderId="10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43" fontId="5" fillId="0" borderId="10" xfId="1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wrapText="1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/>
    <xf numFmtId="4" fontId="15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vertical="center" wrapText="1"/>
    </xf>
    <xf numFmtId="164" fontId="2" fillId="3" borderId="9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 indent="2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 indent="2"/>
    </xf>
    <xf numFmtId="0" fontId="3" fillId="0" borderId="16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/>
    </xf>
    <xf numFmtId="0" fontId="15" fillId="0" borderId="15" xfId="0" applyFont="1" applyFill="1" applyBorder="1"/>
    <xf numFmtId="16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center" vertical="center"/>
    </xf>
    <xf numFmtId="1" fontId="19" fillId="0" borderId="25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166" fontId="2" fillId="0" borderId="25" xfId="1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166" fontId="2" fillId="0" borderId="21" xfId="1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1" fillId="0" borderId="0" xfId="0" applyFont="1" applyFill="1" applyBorder="1"/>
    <xf numFmtId="0" fontId="17" fillId="0" borderId="0" xfId="0" applyFont="1" applyFill="1" applyAlignment="1">
      <alignment horizontal="justify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O2/Desktop/&#1055;&#1069;&#1054;2/&#1048;&#1057;&#1055;&#1054;&#1051;&#1053;&#1045;&#1053;&#1048;&#1045;%20&#1058;&#1057;%202020/2020/&#1048;&#1089;&#1087;&#1086;&#1083;&#1085;&#1077;&#1085;&#1080;&#1077;%20&#1058;&#1057;%202020%20&#1075;&#1086;&#1076;&#1086;&#1074;&#1072;&#1103;/&#1052;&#1054;&#1053;&#1054;&#1055;&#1054;&#1051;&#1048;&#1057;&#1058;/&#1054;&#1090;&#1095;&#1077;&#1090;%20&#1087;&#1086;%20&#1080;&#1089;&#1087;&#1086;&#1083;&#1085;&#1077;&#1085;&#1080;&#1102;%20&#1058;&#1057;%20&#1079;&#1072;%202020%20&#1075;&#1086;&#1076;%20&#1092;&#1080;&#1085;&#1080;&#10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В"/>
      <sheetName val="расшифр.В"/>
      <sheetName val="смета К"/>
      <sheetName val="расшифр.К"/>
      <sheetName val="1С"/>
    </sheetNames>
    <sheetDataSet>
      <sheetData sheetId="0"/>
      <sheetData sheetId="1"/>
      <sheetData sheetId="2"/>
      <sheetData sheetId="3">
        <row r="9">
          <cell r="D9">
            <v>109097.16000000002</v>
          </cell>
          <cell r="E9">
            <v>87152.13</v>
          </cell>
        </row>
        <row r="31">
          <cell r="D31">
            <v>56203.939999999995</v>
          </cell>
          <cell r="E31">
            <v>57846.080000000002</v>
          </cell>
        </row>
        <row r="43">
          <cell r="D43">
            <v>331.52</v>
          </cell>
          <cell r="E43">
            <v>335.92</v>
          </cell>
        </row>
        <row r="45">
          <cell r="D45">
            <v>114378.01999999999</v>
          </cell>
          <cell r="E45">
            <v>59661.21</v>
          </cell>
        </row>
        <row r="49">
          <cell r="D49">
            <v>6046.7199999999993</v>
          </cell>
          <cell r="E49">
            <v>6495.32</v>
          </cell>
        </row>
        <row r="56">
          <cell r="D56">
            <v>94570</v>
          </cell>
          <cell r="E56">
            <v>128777.11</v>
          </cell>
        </row>
        <row r="74">
          <cell r="D74">
            <v>2980.71</v>
          </cell>
          <cell r="E74">
            <v>2889.3999999999996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2"/>
  <sheetViews>
    <sheetView tabSelected="1" topLeftCell="A31" zoomScale="60" zoomScaleNormal="60" workbookViewId="0">
      <selection activeCell="B74" sqref="B74"/>
    </sheetView>
  </sheetViews>
  <sheetFormatPr defaultColWidth="11.42578125" defaultRowHeight="18.75" x14ac:dyDescent="0.2"/>
  <cols>
    <col min="1" max="1" width="7.5703125" style="3" customWidth="1"/>
    <col min="2" max="2" width="67.42578125" style="3" customWidth="1"/>
    <col min="3" max="3" width="18.140625" style="3" customWidth="1"/>
    <col min="4" max="4" width="24" style="3" customWidth="1"/>
    <col min="5" max="5" width="24.7109375" style="3" customWidth="1"/>
    <col min="6" max="6" width="25.28515625" style="3" customWidth="1"/>
    <col min="7" max="7" width="71.140625" style="4" customWidth="1"/>
    <col min="8" max="8" width="18.5703125" style="4" customWidth="1"/>
    <col min="9" max="256" width="11.42578125" style="4"/>
    <col min="257" max="257" width="7.5703125" style="4" customWidth="1"/>
    <col min="258" max="258" width="67.42578125" style="4" customWidth="1"/>
    <col min="259" max="259" width="18.140625" style="4" customWidth="1"/>
    <col min="260" max="260" width="24" style="4" customWidth="1"/>
    <col min="261" max="261" width="24.7109375" style="4" customWidth="1"/>
    <col min="262" max="262" width="25.28515625" style="4" customWidth="1"/>
    <col min="263" max="263" width="71.140625" style="4" customWidth="1"/>
    <col min="264" max="264" width="18.5703125" style="4" customWidth="1"/>
    <col min="265" max="512" width="11.42578125" style="4"/>
    <col min="513" max="513" width="7.5703125" style="4" customWidth="1"/>
    <col min="514" max="514" width="67.42578125" style="4" customWidth="1"/>
    <col min="515" max="515" width="18.140625" style="4" customWidth="1"/>
    <col min="516" max="516" width="24" style="4" customWidth="1"/>
    <col min="517" max="517" width="24.7109375" style="4" customWidth="1"/>
    <col min="518" max="518" width="25.28515625" style="4" customWidth="1"/>
    <col min="519" max="519" width="71.140625" style="4" customWidth="1"/>
    <col min="520" max="520" width="18.5703125" style="4" customWidth="1"/>
    <col min="521" max="768" width="11.42578125" style="4"/>
    <col min="769" max="769" width="7.5703125" style="4" customWidth="1"/>
    <col min="770" max="770" width="67.42578125" style="4" customWidth="1"/>
    <col min="771" max="771" width="18.140625" style="4" customWidth="1"/>
    <col min="772" max="772" width="24" style="4" customWidth="1"/>
    <col min="773" max="773" width="24.7109375" style="4" customWidth="1"/>
    <col min="774" max="774" width="25.28515625" style="4" customWidth="1"/>
    <col min="775" max="775" width="71.140625" style="4" customWidth="1"/>
    <col min="776" max="776" width="18.5703125" style="4" customWidth="1"/>
    <col min="777" max="1024" width="11.42578125" style="4"/>
    <col min="1025" max="1025" width="7.5703125" style="4" customWidth="1"/>
    <col min="1026" max="1026" width="67.42578125" style="4" customWidth="1"/>
    <col min="1027" max="1027" width="18.140625" style="4" customWidth="1"/>
    <col min="1028" max="1028" width="24" style="4" customWidth="1"/>
    <col min="1029" max="1029" width="24.7109375" style="4" customWidth="1"/>
    <col min="1030" max="1030" width="25.28515625" style="4" customWidth="1"/>
    <col min="1031" max="1031" width="71.140625" style="4" customWidth="1"/>
    <col min="1032" max="1032" width="18.5703125" style="4" customWidth="1"/>
    <col min="1033" max="1280" width="11.42578125" style="4"/>
    <col min="1281" max="1281" width="7.5703125" style="4" customWidth="1"/>
    <col min="1282" max="1282" width="67.42578125" style="4" customWidth="1"/>
    <col min="1283" max="1283" width="18.140625" style="4" customWidth="1"/>
    <col min="1284" max="1284" width="24" style="4" customWidth="1"/>
    <col min="1285" max="1285" width="24.7109375" style="4" customWidth="1"/>
    <col min="1286" max="1286" width="25.28515625" style="4" customWidth="1"/>
    <col min="1287" max="1287" width="71.140625" style="4" customWidth="1"/>
    <col min="1288" max="1288" width="18.5703125" style="4" customWidth="1"/>
    <col min="1289" max="1536" width="11.42578125" style="4"/>
    <col min="1537" max="1537" width="7.5703125" style="4" customWidth="1"/>
    <col min="1538" max="1538" width="67.42578125" style="4" customWidth="1"/>
    <col min="1539" max="1539" width="18.140625" style="4" customWidth="1"/>
    <col min="1540" max="1540" width="24" style="4" customWidth="1"/>
    <col min="1541" max="1541" width="24.7109375" style="4" customWidth="1"/>
    <col min="1542" max="1542" width="25.28515625" style="4" customWidth="1"/>
    <col min="1543" max="1543" width="71.140625" style="4" customWidth="1"/>
    <col min="1544" max="1544" width="18.5703125" style="4" customWidth="1"/>
    <col min="1545" max="1792" width="11.42578125" style="4"/>
    <col min="1793" max="1793" width="7.5703125" style="4" customWidth="1"/>
    <col min="1794" max="1794" width="67.42578125" style="4" customWidth="1"/>
    <col min="1795" max="1795" width="18.140625" style="4" customWidth="1"/>
    <col min="1796" max="1796" width="24" style="4" customWidth="1"/>
    <col min="1797" max="1797" width="24.7109375" style="4" customWidth="1"/>
    <col min="1798" max="1798" width="25.28515625" style="4" customWidth="1"/>
    <col min="1799" max="1799" width="71.140625" style="4" customWidth="1"/>
    <col min="1800" max="1800" width="18.5703125" style="4" customWidth="1"/>
    <col min="1801" max="2048" width="11.42578125" style="4"/>
    <col min="2049" max="2049" width="7.5703125" style="4" customWidth="1"/>
    <col min="2050" max="2050" width="67.42578125" style="4" customWidth="1"/>
    <col min="2051" max="2051" width="18.140625" style="4" customWidth="1"/>
    <col min="2052" max="2052" width="24" style="4" customWidth="1"/>
    <col min="2053" max="2053" width="24.7109375" style="4" customWidth="1"/>
    <col min="2054" max="2054" width="25.28515625" style="4" customWidth="1"/>
    <col min="2055" max="2055" width="71.140625" style="4" customWidth="1"/>
    <col min="2056" max="2056" width="18.5703125" style="4" customWidth="1"/>
    <col min="2057" max="2304" width="11.42578125" style="4"/>
    <col min="2305" max="2305" width="7.5703125" style="4" customWidth="1"/>
    <col min="2306" max="2306" width="67.42578125" style="4" customWidth="1"/>
    <col min="2307" max="2307" width="18.140625" style="4" customWidth="1"/>
    <col min="2308" max="2308" width="24" style="4" customWidth="1"/>
    <col min="2309" max="2309" width="24.7109375" style="4" customWidth="1"/>
    <col min="2310" max="2310" width="25.28515625" style="4" customWidth="1"/>
    <col min="2311" max="2311" width="71.140625" style="4" customWidth="1"/>
    <col min="2312" max="2312" width="18.5703125" style="4" customWidth="1"/>
    <col min="2313" max="2560" width="11.42578125" style="4"/>
    <col min="2561" max="2561" width="7.5703125" style="4" customWidth="1"/>
    <col min="2562" max="2562" width="67.42578125" style="4" customWidth="1"/>
    <col min="2563" max="2563" width="18.140625" style="4" customWidth="1"/>
    <col min="2564" max="2564" width="24" style="4" customWidth="1"/>
    <col min="2565" max="2565" width="24.7109375" style="4" customWidth="1"/>
    <col min="2566" max="2566" width="25.28515625" style="4" customWidth="1"/>
    <col min="2567" max="2567" width="71.140625" style="4" customWidth="1"/>
    <col min="2568" max="2568" width="18.5703125" style="4" customWidth="1"/>
    <col min="2569" max="2816" width="11.42578125" style="4"/>
    <col min="2817" max="2817" width="7.5703125" style="4" customWidth="1"/>
    <col min="2818" max="2818" width="67.42578125" style="4" customWidth="1"/>
    <col min="2819" max="2819" width="18.140625" style="4" customWidth="1"/>
    <col min="2820" max="2820" width="24" style="4" customWidth="1"/>
    <col min="2821" max="2821" width="24.7109375" style="4" customWidth="1"/>
    <col min="2822" max="2822" width="25.28515625" style="4" customWidth="1"/>
    <col min="2823" max="2823" width="71.140625" style="4" customWidth="1"/>
    <col min="2824" max="2824" width="18.5703125" style="4" customWidth="1"/>
    <col min="2825" max="3072" width="11.42578125" style="4"/>
    <col min="3073" max="3073" width="7.5703125" style="4" customWidth="1"/>
    <col min="3074" max="3074" width="67.42578125" style="4" customWidth="1"/>
    <col min="3075" max="3075" width="18.140625" style="4" customWidth="1"/>
    <col min="3076" max="3076" width="24" style="4" customWidth="1"/>
    <col min="3077" max="3077" width="24.7109375" style="4" customWidth="1"/>
    <col min="3078" max="3078" width="25.28515625" style="4" customWidth="1"/>
    <col min="3079" max="3079" width="71.140625" style="4" customWidth="1"/>
    <col min="3080" max="3080" width="18.5703125" style="4" customWidth="1"/>
    <col min="3081" max="3328" width="11.42578125" style="4"/>
    <col min="3329" max="3329" width="7.5703125" style="4" customWidth="1"/>
    <col min="3330" max="3330" width="67.42578125" style="4" customWidth="1"/>
    <col min="3331" max="3331" width="18.140625" style="4" customWidth="1"/>
    <col min="3332" max="3332" width="24" style="4" customWidth="1"/>
    <col min="3333" max="3333" width="24.7109375" style="4" customWidth="1"/>
    <col min="3334" max="3334" width="25.28515625" style="4" customWidth="1"/>
    <col min="3335" max="3335" width="71.140625" style="4" customWidth="1"/>
    <col min="3336" max="3336" width="18.5703125" style="4" customWidth="1"/>
    <col min="3337" max="3584" width="11.42578125" style="4"/>
    <col min="3585" max="3585" width="7.5703125" style="4" customWidth="1"/>
    <col min="3586" max="3586" width="67.42578125" style="4" customWidth="1"/>
    <col min="3587" max="3587" width="18.140625" style="4" customWidth="1"/>
    <col min="3588" max="3588" width="24" style="4" customWidth="1"/>
    <col min="3589" max="3589" width="24.7109375" style="4" customWidth="1"/>
    <col min="3590" max="3590" width="25.28515625" style="4" customWidth="1"/>
    <col min="3591" max="3591" width="71.140625" style="4" customWidth="1"/>
    <col min="3592" max="3592" width="18.5703125" style="4" customWidth="1"/>
    <col min="3593" max="3840" width="11.42578125" style="4"/>
    <col min="3841" max="3841" width="7.5703125" style="4" customWidth="1"/>
    <col min="3842" max="3842" width="67.42578125" style="4" customWidth="1"/>
    <col min="3843" max="3843" width="18.140625" style="4" customWidth="1"/>
    <col min="3844" max="3844" width="24" style="4" customWidth="1"/>
    <col min="3845" max="3845" width="24.7109375" style="4" customWidth="1"/>
    <col min="3846" max="3846" width="25.28515625" style="4" customWidth="1"/>
    <col min="3847" max="3847" width="71.140625" style="4" customWidth="1"/>
    <col min="3848" max="3848" width="18.5703125" style="4" customWidth="1"/>
    <col min="3849" max="4096" width="11.42578125" style="4"/>
    <col min="4097" max="4097" width="7.5703125" style="4" customWidth="1"/>
    <col min="4098" max="4098" width="67.42578125" style="4" customWidth="1"/>
    <col min="4099" max="4099" width="18.140625" style="4" customWidth="1"/>
    <col min="4100" max="4100" width="24" style="4" customWidth="1"/>
    <col min="4101" max="4101" width="24.7109375" style="4" customWidth="1"/>
    <col min="4102" max="4102" width="25.28515625" style="4" customWidth="1"/>
    <col min="4103" max="4103" width="71.140625" style="4" customWidth="1"/>
    <col min="4104" max="4104" width="18.5703125" style="4" customWidth="1"/>
    <col min="4105" max="4352" width="11.42578125" style="4"/>
    <col min="4353" max="4353" width="7.5703125" style="4" customWidth="1"/>
    <col min="4354" max="4354" width="67.42578125" style="4" customWidth="1"/>
    <col min="4355" max="4355" width="18.140625" style="4" customWidth="1"/>
    <col min="4356" max="4356" width="24" style="4" customWidth="1"/>
    <col min="4357" max="4357" width="24.7109375" style="4" customWidth="1"/>
    <col min="4358" max="4358" width="25.28515625" style="4" customWidth="1"/>
    <col min="4359" max="4359" width="71.140625" style="4" customWidth="1"/>
    <col min="4360" max="4360" width="18.5703125" style="4" customWidth="1"/>
    <col min="4361" max="4608" width="11.42578125" style="4"/>
    <col min="4609" max="4609" width="7.5703125" style="4" customWidth="1"/>
    <col min="4610" max="4610" width="67.42578125" style="4" customWidth="1"/>
    <col min="4611" max="4611" width="18.140625" style="4" customWidth="1"/>
    <col min="4612" max="4612" width="24" style="4" customWidth="1"/>
    <col min="4613" max="4613" width="24.7109375" style="4" customWidth="1"/>
    <col min="4614" max="4614" width="25.28515625" style="4" customWidth="1"/>
    <col min="4615" max="4615" width="71.140625" style="4" customWidth="1"/>
    <col min="4616" max="4616" width="18.5703125" style="4" customWidth="1"/>
    <col min="4617" max="4864" width="11.42578125" style="4"/>
    <col min="4865" max="4865" width="7.5703125" style="4" customWidth="1"/>
    <col min="4866" max="4866" width="67.42578125" style="4" customWidth="1"/>
    <col min="4867" max="4867" width="18.140625" style="4" customWidth="1"/>
    <col min="4868" max="4868" width="24" style="4" customWidth="1"/>
    <col min="4869" max="4869" width="24.7109375" style="4" customWidth="1"/>
    <col min="4870" max="4870" width="25.28515625" style="4" customWidth="1"/>
    <col min="4871" max="4871" width="71.140625" style="4" customWidth="1"/>
    <col min="4872" max="4872" width="18.5703125" style="4" customWidth="1"/>
    <col min="4873" max="5120" width="11.42578125" style="4"/>
    <col min="5121" max="5121" width="7.5703125" style="4" customWidth="1"/>
    <col min="5122" max="5122" width="67.42578125" style="4" customWidth="1"/>
    <col min="5123" max="5123" width="18.140625" style="4" customWidth="1"/>
    <col min="5124" max="5124" width="24" style="4" customWidth="1"/>
    <col min="5125" max="5125" width="24.7109375" style="4" customWidth="1"/>
    <col min="5126" max="5126" width="25.28515625" style="4" customWidth="1"/>
    <col min="5127" max="5127" width="71.140625" style="4" customWidth="1"/>
    <col min="5128" max="5128" width="18.5703125" style="4" customWidth="1"/>
    <col min="5129" max="5376" width="11.42578125" style="4"/>
    <col min="5377" max="5377" width="7.5703125" style="4" customWidth="1"/>
    <col min="5378" max="5378" width="67.42578125" style="4" customWidth="1"/>
    <col min="5379" max="5379" width="18.140625" style="4" customWidth="1"/>
    <col min="5380" max="5380" width="24" style="4" customWidth="1"/>
    <col min="5381" max="5381" width="24.7109375" style="4" customWidth="1"/>
    <col min="5382" max="5382" width="25.28515625" style="4" customWidth="1"/>
    <col min="5383" max="5383" width="71.140625" style="4" customWidth="1"/>
    <col min="5384" max="5384" width="18.5703125" style="4" customWidth="1"/>
    <col min="5385" max="5632" width="11.42578125" style="4"/>
    <col min="5633" max="5633" width="7.5703125" style="4" customWidth="1"/>
    <col min="5634" max="5634" width="67.42578125" style="4" customWidth="1"/>
    <col min="5635" max="5635" width="18.140625" style="4" customWidth="1"/>
    <col min="5636" max="5636" width="24" style="4" customWidth="1"/>
    <col min="5637" max="5637" width="24.7109375" style="4" customWidth="1"/>
    <col min="5638" max="5638" width="25.28515625" style="4" customWidth="1"/>
    <col min="5639" max="5639" width="71.140625" style="4" customWidth="1"/>
    <col min="5640" max="5640" width="18.5703125" style="4" customWidth="1"/>
    <col min="5641" max="5888" width="11.42578125" style="4"/>
    <col min="5889" max="5889" width="7.5703125" style="4" customWidth="1"/>
    <col min="5890" max="5890" width="67.42578125" style="4" customWidth="1"/>
    <col min="5891" max="5891" width="18.140625" style="4" customWidth="1"/>
    <col min="5892" max="5892" width="24" style="4" customWidth="1"/>
    <col min="5893" max="5893" width="24.7109375" style="4" customWidth="1"/>
    <col min="5894" max="5894" width="25.28515625" style="4" customWidth="1"/>
    <col min="5895" max="5895" width="71.140625" style="4" customWidth="1"/>
    <col min="5896" max="5896" width="18.5703125" style="4" customWidth="1"/>
    <col min="5897" max="6144" width="11.42578125" style="4"/>
    <col min="6145" max="6145" width="7.5703125" style="4" customWidth="1"/>
    <col min="6146" max="6146" width="67.42578125" style="4" customWidth="1"/>
    <col min="6147" max="6147" width="18.140625" style="4" customWidth="1"/>
    <col min="6148" max="6148" width="24" style="4" customWidth="1"/>
    <col min="6149" max="6149" width="24.7109375" style="4" customWidth="1"/>
    <col min="6150" max="6150" width="25.28515625" style="4" customWidth="1"/>
    <col min="6151" max="6151" width="71.140625" style="4" customWidth="1"/>
    <col min="6152" max="6152" width="18.5703125" style="4" customWidth="1"/>
    <col min="6153" max="6400" width="11.42578125" style="4"/>
    <col min="6401" max="6401" width="7.5703125" style="4" customWidth="1"/>
    <col min="6402" max="6402" width="67.42578125" style="4" customWidth="1"/>
    <col min="6403" max="6403" width="18.140625" style="4" customWidth="1"/>
    <col min="6404" max="6404" width="24" style="4" customWidth="1"/>
    <col min="6405" max="6405" width="24.7109375" style="4" customWidth="1"/>
    <col min="6406" max="6406" width="25.28515625" style="4" customWidth="1"/>
    <col min="6407" max="6407" width="71.140625" style="4" customWidth="1"/>
    <col min="6408" max="6408" width="18.5703125" style="4" customWidth="1"/>
    <col min="6409" max="6656" width="11.42578125" style="4"/>
    <col min="6657" max="6657" width="7.5703125" style="4" customWidth="1"/>
    <col min="6658" max="6658" width="67.42578125" style="4" customWidth="1"/>
    <col min="6659" max="6659" width="18.140625" style="4" customWidth="1"/>
    <col min="6660" max="6660" width="24" style="4" customWidth="1"/>
    <col min="6661" max="6661" width="24.7109375" style="4" customWidth="1"/>
    <col min="6662" max="6662" width="25.28515625" style="4" customWidth="1"/>
    <col min="6663" max="6663" width="71.140625" style="4" customWidth="1"/>
    <col min="6664" max="6664" width="18.5703125" style="4" customWidth="1"/>
    <col min="6665" max="6912" width="11.42578125" style="4"/>
    <col min="6913" max="6913" width="7.5703125" style="4" customWidth="1"/>
    <col min="6914" max="6914" width="67.42578125" style="4" customWidth="1"/>
    <col min="6915" max="6915" width="18.140625" style="4" customWidth="1"/>
    <col min="6916" max="6916" width="24" style="4" customWidth="1"/>
    <col min="6917" max="6917" width="24.7109375" style="4" customWidth="1"/>
    <col min="6918" max="6918" width="25.28515625" style="4" customWidth="1"/>
    <col min="6919" max="6919" width="71.140625" style="4" customWidth="1"/>
    <col min="6920" max="6920" width="18.5703125" style="4" customWidth="1"/>
    <col min="6921" max="7168" width="11.42578125" style="4"/>
    <col min="7169" max="7169" width="7.5703125" style="4" customWidth="1"/>
    <col min="7170" max="7170" width="67.42578125" style="4" customWidth="1"/>
    <col min="7171" max="7171" width="18.140625" style="4" customWidth="1"/>
    <col min="7172" max="7172" width="24" style="4" customWidth="1"/>
    <col min="7173" max="7173" width="24.7109375" style="4" customWidth="1"/>
    <col min="7174" max="7174" width="25.28515625" style="4" customWidth="1"/>
    <col min="7175" max="7175" width="71.140625" style="4" customWidth="1"/>
    <col min="7176" max="7176" width="18.5703125" style="4" customWidth="1"/>
    <col min="7177" max="7424" width="11.42578125" style="4"/>
    <col min="7425" max="7425" width="7.5703125" style="4" customWidth="1"/>
    <col min="7426" max="7426" width="67.42578125" style="4" customWidth="1"/>
    <col min="7427" max="7427" width="18.140625" style="4" customWidth="1"/>
    <col min="7428" max="7428" width="24" style="4" customWidth="1"/>
    <col min="7429" max="7429" width="24.7109375" style="4" customWidth="1"/>
    <col min="7430" max="7430" width="25.28515625" style="4" customWidth="1"/>
    <col min="7431" max="7431" width="71.140625" style="4" customWidth="1"/>
    <col min="7432" max="7432" width="18.5703125" style="4" customWidth="1"/>
    <col min="7433" max="7680" width="11.42578125" style="4"/>
    <col min="7681" max="7681" width="7.5703125" style="4" customWidth="1"/>
    <col min="7682" max="7682" width="67.42578125" style="4" customWidth="1"/>
    <col min="7683" max="7683" width="18.140625" style="4" customWidth="1"/>
    <col min="7684" max="7684" width="24" style="4" customWidth="1"/>
    <col min="7685" max="7685" width="24.7109375" style="4" customWidth="1"/>
    <col min="7686" max="7686" width="25.28515625" style="4" customWidth="1"/>
    <col min="7687" max="7687" width="71.140625" style="4" customWidth="1"/>
    <col min="7688" max="7688" width="18.5703125" style="4" customWidth="1"/>
    <col min="7689" max="7936" width="11.42578125" style="4"/>
    <col min="7937" max="7937" width="7.5703125" style="4" customWidth="1"/>
    <col min="7938" max="7938" width="67.42578125" style="4" customWidth="1"/>
    <col min="7939" max="7939" width="18.140625" style="4" customWidth="1"/>
    <col min="7940" max="7940" width="24" style="4" customWidth="1"/>
    <col min="7941" max="7941" width="24.7109375" style="4" customWidth="1"/>
    <col min="7942" max="7942" width="25.28515625" style="4" customWidth="1"/>
    <col min="7943" max="7943" width="71.140625" style="4" customWidth="1"/>
    <col min="7944" max="7944" width="18.5703125" style="4" customWidth="1"/>
    <col min="7945" max="8192" width="11.42578125" style="4"/>
    <col min="8193" max="8193" width="7.5703125" style="4" customWidth="1"/>
    <col min="8194" max="8194" width="67.42578125" style="4" customWidth="1"/>
    <col min="8195" max="8195" width="18.140625" style="4" customWidth="1"/>
    <col min="8196" max="8196" width="24" style="4" customWidth="1"/>
    <col min="8197" max="8197" width="24.7109375" style="4" customWidth="1"/>
    <col min="8198" max="8198" width="25.28515625" style="4" customWidth="1"/>
    <col min="8199" max="8199" width="71.140625" style="4" customWidth="1"/>
    <col min="8200" max="8200" width="18.5703125" style="4" customWidth="1"/>
    <col min="8201" max="8448" width="11.42578125" style="4"/>
    <col min="8449" max="8449" width="7.5703125" style="4" customWidth="1"/>
    <col min="8450" max="8450" width="67.42578125" style="4" customWidth="1"/>
    <col min="8451" max="8451" width="18.140625" style="4" customWidth="1"/>
    <col min="8452" max="8452" width="24" style="4" customWidth="1"/>
    <col min="8453" max="8453" width="24.7109375" style="4" customWidth="1"/>
    <col min="8454" max="8454" width="25.28515625" style="4" customWidth="1"/>
    <col min="8455" max="8455" width="71.140625" style="4" customWidth="1"/>
    <col min="8456" max="8456" width="18.5703125" style="4" customWidth="1"/>
    <col min="8457" max="8704" width="11.42578125" style="4"/>
    <col min="8705" max="8705" width="7.5703125" style="4" customWidth="1"/>
    <col min="8706" max="8706" width="67.42578125" style="4" customWidth="1"/>
    <col min="8707" max="8707" width="18.140625" style="4" customWidth="1"/>
    <col min="8708" max="8708" width="24" style="4" customWidth="1"/>
    <col min="8709" max="8709" width="24.7109375" style="4" customWidth="1"/>
    <col min="8710" max="8710" width="25.28515625" style="4" customWidth="1"/>
    <col min="8711" max="8711" width="71.140625" style="4" customWidth="1"/>
    <col min="8712" max="8712" width="18.5703125" style="4" customWidth="1"/>
    <col min="8713" max="8960" width="11.42578125" style="4"/>
    <col min="8961" max="8961" width="7.5703125" style="4" customWidth="1"/>
    <col min="8962" max="8962" width="67.42578125" style="4" customWidth="1"/>
    <col min="8963" max="8963" width="18.140625" style="4" customWidth="1"/>
    <col min="8964" max="8964" width="24" style="4" customWidth="1"/>
    <col min="8965" max="8965" width="24.7109375" style="4" customWidth="1"/>
    <col min="8966" max="8966" width="25.28515625" style="4" customWidth="1"/>
    <col min="8967" max="8967" width="71.140625" style="4" customWidth="1"/>
    <col min="8968" max="8968" width="18.5703125" style="4" customWidth="1"/>
    <col min="8969" max="9216" width="11.42578125" style="4"/>
    <col min="9217" max="9217" width="7.5703125" style="4" customWidth="1"/>
    <col min="9218" max="9218" width="67.42578125" style="4" customWidth="1"/>
    <col min="9219" max="9219" width="18.140625" style="4" customWidth="1"/>
    <col min="9220" max="9220" width="24" style="4" customWidth="1"/>
    <col min="9221" max="9221" width="24.7109375" style="4" customWidth="1"/>
    <col min="9222" max="9222" width="25.28515625" style="4" customWidth="1"/>
    <col min="9223" max="9223" width="71.140625" style="4" customWidth="1"/>
    <col min="9224" max="9224" width="18.5703125" style="4" customWidth="1"/>
    <col min="9225" max="9472" width="11.42578125" style="4"/>
    <col min="9473" max="9473" width="7.5703125" style="4" customWidth="1"/>
    <col min="9474" max="9474" width="67.42578125" style="4" customWidth="1"/>
    <col min="9475" max="9475" width="18.140625" style="4" customWidth="1"/>
    <col min="9476" max="9476" width="24" style="4" customWidth="1"/>
    <col min="9477" max="9477" width="24.7109375" style="4" customWidth="1"/>
    <col min="9478" max="9478" width="25.28515625" style="4" customWidth="1"/>
    <col min="9479" max="9479" width="71.140625" style="4" customWidth="1"/>
    <col min="9480" max="9480" width="18.5703125" style="4" customWidth="1"/>
    <col min="9481" max="9728" width="11.42578125" style="4"/>
    <col min="9729" max="9729" width="7.5703125" style="4" customWidth="1"/>
    <col min="9730" max="9730" width="67.42578125" style="4" customWidth="1"/>
    <col min="9731" max="9731" width="18.140625" style="4" customWidth="1"/>
    <col min="9732" max="9732" width="24" style="4" customWidth="1"/>
    <col min="9733" max="9733" width="24.7109375" style="4" customWidth="1"/>
    <col min="9734" max="9734" width="25.28515625" style="4" customWidth="1"/>
    <col min="9735" max="9735" width="71.140625" style="4" customWidth="1"/>
    <col min="9736" max="9736" width="18.5703125" style="4" customWidth="1"/>
    <col min="9737" max="9984" width="11.42578125" style="4"/>
    <col min="9985" max="9985" width="7.5703125" style="4" customWidth="1"/>
    <col min="9986" max="9986" width="67.42578125" style="4" customWidth="1"/>
    <col min="9987" max="9987" width="18.140625" style="4" customWidth="1"/>
    <col min="9988" max="9988" width="24" style="4" customWidth="1"/>
    <col min="9989" max="9989" width="24.7109375" style="4" customWidth="1"/>
    <col min="9990" max="9990" width="25.28515625" style="4" customWidth="1"/>
    <col min="9991" max="9991" width="71.140625" style="4" customWidth="1"/>
    <col min="9992" max="9992" width="18.5703125" style="4" customWidth="1"/>
    <col min="9993" max="10240" width="11.42578125" style="4"/>
    <col min="10241" max="10241" width="7.5703125" style="4" customWidth="1"/>
    <col min="10242" max="10242" width="67.42578125" style="4" customWidth="1"/>
    <col min="10243" max="10243" width="18.140625" style="4" customWidth="1"/>
    <col min="10244" max="10244" width="24" style="4" customWidth="1"/>
    <col min="10245" max="10245" width="24.7109375" style="4" customWidth="1"/>
    <col min="10246" max="10246" width="25.28515625" style="4" customWidth="1"/>
    <col min="10247" max="10247" width="71.140625" style="4" customWidth="1"/>
    <col min="10248" max="10248" width="18.5703125" style="4" customWidth="1"/>
    <col min="10249" max="10496" width="11.42578125" style="4"/>
    <col min="10497" max="10497" width="7.5703125" style="4" customWidth="1"/>
    <col min="10498" max="10498" width="67.42578125" style="4" customWidth="1"/>
    <col min="10499" max="10499" width="18.140625" style="4" customWidth="1"/>
    <col min="10500" max="10500" width="24" style="4" customWidth="1"/>
    <col min="10501" max="10501" width="24.7109375" style="4" customWidth="1"/>
    <col min="10502" max="10502" width="25.28515625" style="4" customWidth="1"/>
    <col min="10503" max="10503" width="71.140625" style="4" customWidth="1"/>
    <col min="10504" max="10504" width="18.5703125" style="4" customWidth="1"/>
    <col min="10505" max="10752" width="11.42578125" style="4"/>
    <col min="10753" max="10753" width="7.5703125" style="4" customWidth="1"/>
    <col min="10754" max="10754" width="67.42578125" style="4" customWidth="1"/>
    <col min="10755" max="10755" width="18.140625" style="4" customWidth="1"/>
    <col min="10756" max="10756" width="24" style="4" customWidth="1"/>
    <col min="10757" max="10757" width="24.7109375" style="4" customWidth="1"/>
    <col min="10758" max="10758" width="25.28515625" style="4" customWidth="1"/>
    <col min="10759" max="10759" width="71.140625" style="4" customWidth="1"/>
    <col min="10760" max="10760" width="18.5703125" style="4" customWidth="1"/>
    <col min="10761" max="11008" width="11.42578125" style="4"/>
    <col min="11009" max="11009" width="7.5703125" style="4" customWidth="1"/>
    <col min="11010" max="11010" width="67.42578125" style="4" customWidth="1"/>
    <col min="11011" max="11011" width="18.140625" style="4" customWidth="1"/>
    <col min="11012" max="11012" width="24" style="4" customWidth="1"/>
    <col min="11013" max="11013" width="24.7109375" style="4" customWidth="1"/>
    <col min="11014" max="11014" width="25.28515625" style="4" customWidth="1"/>
    <col min="11015" max="11015" width="71.140625" style="4" customWidth="1"/>
    <col min="11016" max="11016" width="18.5703125" style="4" customWidth="1"/>
    <col min="11017" max="11264" width="11.42578125" style="4"/>
    <col min="11265" max="11265" width="7.5703125" style="4" customWidth="1"/>
    <col min="11266" max="11266" width="67.42578125" style="4" customWidth="1"/>
    <col min="11267" max="11267" width="18.140625" style="4" customWidth="1"/>
    <col min="11268" max="11268" width="24" style="4" customWidth="1"/>
    <col min="11269" max="11269" width="24.7109375" style="4" customWidth="1"/>
    <col min="11270" max="11270" width="25.28515625" style="4" customWidth="1"/>
    <col min="11271" max="11271" width="71.140625" style="4" customWidth="1"/>
    <col min="11272" max="11272" width="18.5703125" style="4" customWidth="1"/>
    <col min="11273" max="11520" width="11.42578125" style="4"/>
    <col min="11521" max="11521" width="7.5703125" style="4" customWidth="1"/>
    <col min="11522" max="11522" width="67.42578125" style="4" customWidth="1"/>
    <col min="11523" max="11523" width="18.140625" style="4" customWidth="1"/>
    <col min="11524" max="11524" width="24" style="4" customWidth="1"/>
    <col min="11525" max="11525" width="24.7109375" style="4" customWidth="1"/>
    <col min="11526" max="11526" width="25.28515625" style="4" customWidth="1"/>
    <col min="11527" max="11527" width="71.140625" style="4" customWidth="1"/>
    <col min="11528" max="11528" width="18.5703125" style="4" customWidth="1"/>
    <col min="11529" max="11776" width="11.42578125" style="4"/>
    <col min="11777" max="11777" width="7.5703125" style="4" customWidth="1"/>
    <col min="11778" max="11778" width="67.42578125" style="4" customWidth="1"/>
    <col min="11779" max="11779" width="18.140625" style="4" customWidth="1"/>
    <col min="11780" max="11780" width="24" style="4" customWidth="1"/>
    <col min="11781" max="11781" width="24.7109375" style="4" customWidth="1"/>
    <col min="11782" max="11782" width="25.28515625" style="4" customWidth="1"/>
    <col min="11783" max="11783" width="71.140625" style="4" customWidth="1"/>
    <col min="11784" max="11784" width="18.5703125" style="4" customWidth="1"/>
    <col min="11785" max="12032" width="11.42578125" style="4"/>
    <col min="12033" max="12033" width="7.5703125" style="4" customWidth="1"/>
    <col min="12034" max="12034" width="67.42578125" style="4" customWidth="1"/>
    <col min="12035" max="12035" width="18.140625" style="4" customWidth="1"/>
    <col min="12036" max="12036" width="24" style="4" customWidth="1"/>
    <col min="12037" max="12037" width="24.7109375" style="4" customWidth="1"/>
    <col min="12038" max="12038" width="25.28515625" style="4" customWidth="1"/>
    <col min="12039" max="12039" width="71.140625" style="4" customWidth="1"/>
    <col min="12040" max="12040" width="18.5703125" style="4" customWidth="1"/>
    <col min="12041" max="12288" width="11.42578125" style="4"/>
    <col min="12289" max="12289" width="7.5703125" style="4" customWidth="1"/>
    <col min="12290" max="12290" width="67.42578125" style="4" customWidth="1"/>
    <col min="12291" max="12291" width="18.140625" style="4" customWidth="1"/>
    <col min="12292" max="12292" width="24" style="4" customWidth="1"/>
    <col min="12293" max="12293" width="24.7109375" style="4" customWidth="1"/>
    <col min="12294" max="12294" width="25.28515625" style="4" customWidth="1"/>
    <col min="12295" max="12295" width="71.140625" style="4" customWidth="1"/>
    <col min="12296" max="12296" width="18.5703125" style="4" customWidth="1"/>
    <col min="12297" max="12544" width="11.42578125" style="4"/>
    <col min="12545" max="12545" width="7.5703125" style="4" customWidth="1"/>
    <col min="12546" max="12546" width="67.42578125" style="4" customWidth="1"/>
    <col min="12547" max="12547" width="18.140625" style="4" customWidth="1"/>
    <col min="12548" max="12548" width="24" style="4" customWidth="1"/>
    <col min="12549" max="12549" width="24.7109375" style="4" customWidth="1"/>
    <col min="12550" max="12550" width="25.28515625" style="4" customWidth="1"/>
    <col min="12551" max="12551" width="71.140625" style="4" customWidth="1"/>
    <col min="12552" max="12552" width="18.5703125" style="4" customWidth="1"/>
    <col min="12553" max="12800" width="11.42578125" style="4"/>
    <col min="12801" max="12801" width="7.5703125" style="4" customWidth="1"/>
    <col min="12802" max="12802" width="67.42578125" style="4" customWidth="1"/>
    <col min="12803" max="12803" width="18.140625" style="4" customWidth="1"/>
    <col min="12804" max="12804" width="24" style="4" customWidth="1"/>
    <col min="12805" max="12805" width="24.7109375" style="4" customWidth="1"/>
    <col min="12806" max="12806" width="25.28515625" style="4" customWidth="1"/>
    <col min="12807" max="12807" width="71.140625" style="4" customWidth="1"/>
    <col min="12808" max="12808" width="18.5703125" style="4" customWidth="1"/>
    <col min="12809" max="13056" width="11.42578125" style="4"/>
    <col min="13057" max="13057" width="7.5703125" style="4" customWidth="1"/>
    <col min="13058" max="13058" width="67.42578125" style="4" customWidth="1"/>
    <col min="13059" max="13059" width="18.140625" style="4" customWidth="1"/>
    <col min="13060" max="13060" width="24" style="4" customWidth="1"/>
    <col min="13061" max="13061" width="24.7109375" style="4" customWidth="1"/>
    <col min="13062" max="13062" width="25.28515625" style="4" customWidth="1"/>
    <col min="13063" max="13063" width="71.140625" style="4" customWidth="1"/>
    <col min="13064" max="13064" width="18.5703125" style="4" customWidth="1"/>
    <col min="13065" max="13312" width="11.42578125" style="4"/>
    <col min="13313" max="13313" width="7.5703125" style="4" customWidth="1"/>
    <col min="13314" max="13314" width="67.42578125" style="4" customWidth="1"/>
    <col min="13315" max="13315" width="18.140625" style="4" customWidth="1"/>
    <col min="13316" max="13316" width="24" style="4" customWidth="1"/>
    <col min="13317" max="13317" width="24.7109375" style="4" customWidth="1"/>
    <col min="13318" max="13318" width="25.28515625" style="4" customWidth="1"/>
    <col min="13319" max="13319" width="71.140625" style="4" customWidth="1"/>
    <col min="13320" max="13320" width="18.5703125" style="4" customWidth="1"/>
    <col min="13321" max="13568" width="11.42578125" style="4"/>
    <col min="13569" max="13569" width="7.5703125" style="4" customWidth="1"/>
    <col min="13570" max="13570" width="67.42578125" style="4" customWidth="1"/>
    <col min="13571" max="13571" width="18.140625" style="4" customWidth="1"/>
    <col min="13572" max="13572" width="24" style="4" customWidth="1"/>
    <col min="13573" max="13573" width="24.7109375" style="4" customWidth="1"/>
    <col min="13574" max="13574" width="25.28515625" style="4" customWidth="1"/>
    <col min="13575" max="13575" width="71.140625" style="4" customWidth="1"/>
    <col min="13576" max="13576" width="18.5703125" style="4" customWidth="1"/>
    <col min="13577" max="13824" width="11.42578125" style="4"/>
    <col min="13825" max="13825" width="7.5703125" style="4" customWidth="1"/>
    <col min="13826" max="13826" width="67.42578125" style="4" customWidth="1"/>
    <col min="13827" max="13827" width="18.140625" style="4" customWidth="1"/>
    <col min="13828" max="13828" width="24" style="4" customWidth="1"/>
    <col min="13829" max="13829" width="24.7109375" style="4" customWidth="1"/>
    <col min="13830" max="13830" width="25.28515625" style="4" customWidth="1"/>
    <col min="13831" max="13831" width="71.140625" style="4" customWidth="1"/>
    <col min="13832" max="13832" width="18.5703125" style="4" customWidth="1"/>
    <col min="13833" max="14080" width="11.42578125" style="4"/>
    <col min="14081" max="14081" width="7.5703125" style="4" customWidth="1"/>
    <col min="14082" max="14082" width="67.42578125" style="4" customWidth="1"/>
    <col min="14083" max="14083" width="18.140625" style="4" customWidth="1"/>
    <col min="14084" max="14084" width="24" style="4" customWidth="1"/>
    <col min="14085" max="14085" width="24.7109375" style="4" customWidth="1"/>
    <col min="14086" max="14086" width="25.28515625" style="4" customWidth="1"/>
    <col min="14087" max="14087" width="71.140625" style="4" customWidth="1"/>
    <col min="14088" max="14088" width="18.5703125" style="4" customWidth="1"/>
    <col min="14089" max="14336" width="11.42578125" style="4"/>
    <col min="14337" max="14337" width="7.5703125" style="4" customWidth="1"/>
    <col min="14338" max="14338" width="67.42578125" style="4" customWidth="1"/>
    <col min="14339" max="14339" width="18.140625" style="4" customWidth="1"/>
    <col min="14340" max="14340" width="24" style="4" customWidth="1"/>
    <col min="14341" max="14341" width="24.7109375" style="4" customWidth="1"/>
    <col min="14342" max="14342" width="25.28515625" style="4" customWidth="1"/>
    <col min="14343" max="14343" width="71.140625" style="4" customWidth="1"/>
    <col min="14344" max="14344" width="18.5703125" style="4" customWidth="1"/>
    <col min="14345" max="14592" width="11.42578125" style="4"/>
    <col min="14593" max="14593" width="7.5703125" style="4" customWidth="1"/>
    <col min="14594" max="14594" width="67.42578125" style="4" customWidth="1"/>
    <col min="14595" max="14595" width="18.140625" style="4" customWidth="1"/>
    <col min="14596" max="14596" width="24" style="4" customWidth="1"/>
    <col min="14597" max="14597" width="24.7109375" style="4" customWidth="1"/>
    <col min="14598" max="14598" width="25.28515625" style="4" customWidth="1"/>
    <col min="14599" max="14599" width="71.140625" style="4" customWidth="1"/>
    <col min="14600" max="14600" width="18.5703125" style="4" customWidth="1"/>
    <col min="14601" max="14848" width="11.42578125" style="4"/>
    <col min="14849" max="14849" width="7.5703125" style="4" customWidth="1"/>
    <col min="14850" max="14850" width="67.42578125" style="4" customWidth="1"/>
    <col min="14851" max="14851" width="18.140625" style="4" customWidth="1"/>
    <col min="14852" max="14852" width="24" style="4" customWidth="1"/>
    <col min="14853" max="14853" width="24.7109375" style="4" customWidth="1"/>
    <col min="14854" max="14854" width="25.28515625" style="4" customWidth="1"/>
    <col min="14855" max="14855" width="71.140625" style="4" customWidth="1"/>
    <col min="14856" max="14856" width="18.5703125" style="4" customWidth="1"/>
    <col min="14857" max="15104" width="11.42578125" style="4"/>
    <col min="15105" max="15105" width="7.5703125" style="4" customWidth="1"/>
    <col min="15106" max="15106" width="67.42578125" style="4" customWidth="1"/>
    <col min="15107" max="15107" width="18.140625" style="4" customWidth="1"/>
    <col min="15108" max="15108" width="24" style="4" customWidth="1"/>
    <col min="15109" max="15109" width="24.7109375" style="4" customWidth="1"/>
    <col min="15110" max="15110" width="25.28515625" style="4" customWidth="1"/>
    <col min="15111" max="15111" width="71.140625" style="4" customWidth="1"/>
    <col min="15112" max="15112" width="18.5703125" style="4" customWidth="1"/>
    <col min="15113" max="15360" width="11.42578125" style="4"/>
    <col min="15361" max="15361" width="7.5703125" style="4" customWidth="1"/>
    <col min="15362" max="15362" width="67.42578125" style="4" customWidth="1"/>
    <col min="15363" max="15363" width="18.140625" style="4" customWidth="1"/>
    <col min="15364" max="15364" width="24" style="4" customWidth="1"/>
    <col min="15365" max="15365" width="24.7109375" style="4" customWidth="1"/>
    <col min="15366" max="15366" width="25.28515625" style="4" customWidth="1"/>
    <col min="15367" max="15367" width="71.140625" style="4" customWidth="1"/>
    <col min="15368" max="15368" width="18.5703125" style="4" customWidth="1"/>
    <col min="15369" max="15616" width="11.42578125" style="4"/>
    <col min="15617" max="15617" width="7.5703125" style="4" customWidth="1"/>
    <col min="15618" max="15618" width="67.42578125" style="4" customWidth="1"/>
    <col min="15619" max="15619" width="18.140625" style="4" customWidth="1"/>
    <col min="15620" max="15620" width="24" style="4" customWidth="1"/>
    <col min="15621" max="15621" width="24.7109375" style="4" customWidth="1"/>
    <col min="15622" max="15622" width="25.28515625" style="4" customWidth="1"/>
    <col min="15623" max="15623" width="71.140625" style="4" customWidth="1"/>
    <col min="15624" max="15624" width="18.5703125" style="4" customWidth="1"/>
    <col min="15625" max="15872" width="11.42578125" style="4"/>
    <col min="15873" max="15873" width="7.5703125" style="4" customWidth="1"/>
    <col min="15874" max="15874" width="67.42578125" style="4" customWidth="1"/>
    <col min="15875" max="15875" width="18.140625" style="4" customWidth="1"/>
    <col min="15876" max="15876" width="24" style="4" customWidth="1"/>
    <col min="15877" max="15877" width="24.7109375" style="4" customWidth="1"/>
    <col min="15878" max="15878" width="25.28515625" style="4" customWidth="1"/>
    <col min="15879" max="15879" width="71.140625" style="4" customWidth="1"/>
    <col min="15880" max="15880" width="18.5703125" style="4" customWidth="1"/>
    <col min="15881" max="16128" width="11.42578125" style="4"/>
    <col min="16129" max="16129" width="7.5703125" style="4" customWidth="1"/>
    <col min="16130" max="16130" width="67.42578125" style="4" customWidth="1"/>
    <col min="16131" max="16131" width="18.140625" style="4" customWidth="1"/>
    <col min="16132" max="16132" width="24" style="4" customWidth="1"/>
    <col min="16133" max="16133" width="24.7109375" style="4" customWidth="1"/>
    <col min="16134" max="16134" width="25.28515625" style="4" customWidth="1"/>
    <col min="16135" max="16135" width="71.140625" style="4" customWidth="1"/>
    <col min="16136" max="16136" width="18.5703125" style="4" customWidth="1"/>
    <col min="16137" max="16384" width="11.42578125" style="4"/>
  </cols>
  <sheetData>
    <row r="1" spans="1:7" x14ac:dyDescent="0.2">
      <c r="A1" s="1" t="s">
        <v>0</v>
      </c>
      <c r="B1" s="2"/>
      <c r="C1" s="2"/>
    </row>
    <row r="2" spans="1:7" ht="16.5" customHeight="1" x14ac:dyDescent="0.2">
      <c r="A2" s="1"/>
      <c r="B2" s="2"/>
      <c r="C2" s="2"/>
    </row>
    <row r="3" spans="1:7" ht="22.5" x14ac:dyDescent="0.2">
      <c r="A3" s="5" t="s">
        <v>1</v>
      </c>
      <c r="B3" s="5"/>
      <c r="C3" s="5"/>
      <c r="D3" s="5"/>
      <c r="E3" s="5"/>
      <c r="F3" s="5"/>
    </row>
    <row r="4" spans="1:7" ht="20.25" customHeight="1" thickBot="1" x14ac:dyDescent="0.25">
      <c r="B4" s="6"/>
    </row>
    <row r="5" spans="1:7" ht="67.5" customHeight="1" thickBot="1" x14ac:dyDescent="0.25">
      <c r="A5" s="7" t="s">
        <v>2</v>
      </c>
      <c r="B5" s="7" t="s">
        <v>3</v>
      </c>
      <c r="C5" s="8" t="s">
        <v>4</v>
      </c>
      <c r="D5" s="9" t="s">
        <v>5</v>
      </c>
      <c r="E5" s="8" t="s">
        <v>6</v>
      </c>
      <c r="F5" s="10" t="s">
        <v>7</v>
      </c>
      <c r="G5" s="11" t="s">
        <v>8</v>
      </c>
    </row>
    <row r="6" spans="1:7" ht="16.5" customHeight="1" thickBot="1" x14ac:dyDescent="0.25">
      <c r="A6" s="7">
        <v>1</v>
      </c>
      <c r="B6" s="12">
        <v>2</v>
      </c>
      <c r="C6" s="7">
        <v>3</v>
      </c>
      <c r="D6" s="13">
        <v>4</v>
      </c>
      <c r="E6" s="14">
        <v>5</v>
      </c>
      <c r="F6" s="15">
        <v>6</v>
      </c>
      <c r="G6" s="16">
        <v>7</v>
      </c>
    </row>
    <row r="7" spans="1:7" s="24" customFormat="1" ht="37.5" x14ac:dyDescent="0.25">
      <c r="A7" s="17" t="s">
        <v>9</v>
      </c>
      <c r="B7" s="18" t="s">
        <v>10</v>
      </c>
      <c r="C7" s="19" t="s">
        <v>11</v>
      </c>
      <c r="D7" s="20">
        <f>D8+D15+D18+D21+D24+D25</f>
        <v>2061801.8299999998</v>
      </c>
      <c r="E7" s="21">
        <f>E8+E15+E18+E21+E24+E25</f>
        <v>1575430.96</v>
      </c>
      <c r="F7" s="22">
        <f t="shared" ref="F7:F51" si="0">E7/D7*100</f>
        <v>76.410396822666513</v>
      </c>
      <c r="G7" s="23"/>
    </row>
    <row r="8" spans="1:7" s="32" customFormat="1" ht="19.5" x14ac:dyDescent="0.2">
      <c r="A8" s="25" t="s">
        <v>12</v>
      </c>
      <c r="B8" s="26" t="s">
        <v>13</v>
      </c>
      <c r="C8" s="27" t="s">
        <v>11</v>
      </c>
      <c r="D8" s="28">
        <f>D9+D10+D11+D14</f>
        <v>587097.59000000008</v>
      </c>
      <c r="E8" s="29">
        <f>E9+E10+E11+E14</f>
        <v>354692.63</v>
      </c>
      <c r="F8" s="30">
        <f t="shared" si="0"/>
        <v>60.414594786532838</v>
      </c>
      <c r="G8" s="31"/>
    </row>
    <row r="9" spans="1:7" s="24" customFormat="1" ht="25.5" x14ac:dyDescent="0.25">
      <c r="A9" s="33" t="s">
        <v>14</v>
      </c>
      <c r="B9" s="34" t="s">
        <v>15</v>
      </c>
      <c r="C9" s="35" t="s">
        <v>11</v>
      </c>
      <c r="D9" s="30">
        <v>75235.210000000006</v>
      </c>
      <c r="E9" s="36">
        <v>25067.09</v>
      </c>
      <c r="F9" s="30">
        <f t="shared" si="0"/>
        <v>33.318296047821221</v>
      </c>
      <c r="G9" s="37" t="s">
        <v>16</v>
      </c>
    </row>
    <row r="10" spans="1:7" x14ac:dyDescent="0.2">
      <c r="A10" s="33" t="s">
        <v>17</v>
      </c>
      <c r="B10" s="34" t="s">
        <v>18</v>
      </c>
      <c r="C10" s="35" t="s">
        <v>11</v>
      </c>
      <c r="D10" s="30">
        <v>98923.21</v>
      </c>
      <c r="E10" s="36">
        <v>101113.67</v>
      </c>
      <c r="F10" s="30">
        <f t="shared" si="0"/>
        <v>102.21430339755453</v>
      </c>
      <c r="G10" s="38"/>
    </row>
    <row r="11" spans="1:7" s="24" customFormat="1" ht="38.25" x14ac:dyDescent="0.25">
      <c r="A11" s="33" t="s">
        <v>19</v>
      </c>
      <c r="B11" s="34" t="s">
        <v>20</v>
      </c>
      <c r="C11" s="35" t="s">
        <v>11</v>
      </c>
      <c r="D11" s="30">
        <v>402208.89</v>
      </c>
      <c r="E11" s="36">
        <v>216829.3</v>
      </c>
      <c r="F11" s="30">
        <f t="shared" si="0"/>
        <v>53.909623927009662</v>
      </c>
      <c r="G11" s="37" t="s">
        <v>21</v>
      </c>
    </row>
    <row r="12" spans="1:7" s="45" customFormat="1" ht="20.25" hidden="1" customHeight="1" x14ac:dyDescent="0.25">
      <c r="A12" s="39"/>
      <c r="B12" s="40" t="s">
        <v>22</v>
      </c>
      <c r="C12" s="41" t="s">
        <v>23</v>
      </c>
      <c r="D12" s="42">
        <v>27498.11</v>
      </c>
      <c r="E12" s="43">
        <v>18586.419999999998</v>
      </c>
      <c r="F12" s="30">
        <f t="shared" si="0"/>
        <v>67.591627206378902</v>
      </c>
      <c r="G12" s="44"/>
    </row>
    <row r="13" spans="1:7" s="45" customFormat="1" ht="20.25" hidden="1" customHeight="1" x14ac:dyDescent="0.25">
      <c r="A13" s="39"/>
      <c r="B13" s="40" t="s">
        <v>24</v>
      </c>
      <c r="C13" s="41" t="s">
        <v>25</v>
      </c>
      <c r="D13" s="42">
        <f>D11/D12</f>
        <v>14.62678307709148</v>
      </c>
      <c r="E13" s="46">
        <f>E11/E12</f>
        <v>11.666006686602369</v>
      </c>
      <c r="F13" s="30">
        <f t="shared" si="0"/>
        <v>79.757843027519229</v>
      </c>
      <c r="G13" s="47"/>
    </row>
    <row r="14" spans="1:7" ht="25.5" x14ac:dyDescent="0.2">
      <c r="A14" s="33" t="s">
        <v>26</v>
      </c>
      <c r="B14" s="34" t="s">
        <v>27</v>
      </c>
      <c r="C14" s="35" t="s">
        <v>11</v>
      </c>
      <c r="D14" s="30">
        <v>10730.28</v>
      </c>
      <c r="E14" s="36">
        <v>11682.57</v>
      </c>
      <c r="F14" s="30">
        <f t="shared" si="0"/>
        <v>108.87479171093391</v>
      </c>
      <c r="G14" s="48" t="s">
        <v>28</v>
      </c>
    </row>
    <row r="15" spans="1:7" ht="19.5" x14ac:dyDescent="0.2">
      <c r="A15" s="49" t="s">
        <v>29</v>
      </c>
      <c r="B15" s="50" t="s">
        <v>30</v>
      </c>
      <c r="C15" s="27" t="s">
        <v>11</v>
      </c>
      <c r="D15" s="28">
        <f>SUM(D16:D17)</f>
        <v>659732.84</v>
      </c>
      <c r="E15" s="51">
        <f>SUM(E16:E17)</f>
        <v>618892.09000000008</v>
      </c>
      <c r="F15" s="30">
        <f t="shared" si="0"/>
        <v>93.809501737097108</v>
      </c>
      <c r="G15" s="52" t="s">
        <v>31</v>
      </c>
    </row>
    <row r="16" spans="1:7" x14ac:dyDescent="0.2">
      <c r="A16" s="53" t="s">
        <v>32</v>
      </c>
      <c r="B16" s="34" t="s">
        <v>33</v>
      </c>
      <c r="C16" s="35" t="s">
        <v>11</v>
      </c>
      <c r="D16" s="30">
        <v>598753.74</v>
      </c>
      <c r="E16" s="36">
        <v>562196.80000000005</v>
      </c>
      <c r="F16" s="30">
        <f t="shared" si="0"/>
        <v>93.894494922069299</v>
      </c>
      <c r="G16" s="54"/>
    </row>
    <row r="17" spans="1:8" x14ac:dyDescent="0.2">
      <c r="A17" s="55" t="s">
        <v>34</v>
      </c>
      <c r="B17" s="34" t="s">
        <v>35</v>
      </c>
      <c r="C17" s="35" t="s">
        <v>11</v>
      </c>
      <c r="D17" s="30">
        <v>60979.1</v>
      </c>
      <c r="E17" s="36">
        <v>56695.29</v>
      </c>
      <c r="F17" s="30">
        <f t="shared" si="0"/>
        <v>92.974953713649427</v>
      </c>
      <c r="G17" s="54"/>
    </row>
    <row r="18" spans="1:8" ht="19.5" x14ac:dyDescent="0.2">
      <c r="A18" s="49" t="s">
        <v>36</v>
      </c>
      <c r="B18" s="26" t="s">
        <v>37</v>
      </c>
      <c r="C18" s="27" t="s">
        <v>11</v>
      </c>
      <c r="D18" s="28">
        <f>SUM(D19:D20)</f>
        <v>559042.9</v>
      </c>
      <c r="E18" s="51">
        <f>SUM(E19:E20)</f>
        <v>354823.51999999996</v>
      </c>
      <c r="F18" s="30">
        <f t="shared" si="0"/>
        <v>63.469819579141415</v>
      </c>
      <c r="G18" s="56" t="s">
        <v>38</v>
      </c>
    </row>
    <row r="19" spans="1:8" s="24" customFormat="1" x14ac:dyDescent="0.25">
      <c r="A19" s="33" t="s">
        <v>39</v>
      </c>
      <c r="B19" s="34" t="s">
        <v>40</v>
      </c>
      <c r="C19" s="35" t="s">
        <v>11</v>
      </c>
      <c r="D19" s="30">
        <v>558448.9</v>
      </c>
      <c r="E19" s="36">
        <v>354795.47</v>
      </c>
      <c r="F19" s="30">
        <f t="shared" si="0"/>
        <v>63.53230707411187</v>
      </c>
      <c r="G19" s="57"/>
    </row>
    <row r="20" spans="1:8" s="24" customFormat="1" x14ac:dyDescent="0.25">
      <c r="A20" s="33" t="s">
        <v>41</v>
      </c>
      <c r="B20" s="34" t="s">
        <v>42</v>
      </c>
      <c r="C20" s="35" t="s">
        <v>11</v>
      </c>
      <c r="D20" s="30">
        <v>594</v>
      </c>
      <c r="E20" s="36">
        <v>28.05</v>
      </c>
      <c r="F20" s="30">
        <f t="shared" si="0"/>
        <v>4.7222222222222223</v>
      </c>
      <c r="G20" s="57"/>
    </row>
    <row r="21" spans="1:8" ht="39" x14ac:dyDescent="0.2">
      <c r="A21" s="49" t="s">
        <v>43</v>
      </c>
      <c r="B21" s="58" t="s">
        <v>44</v>
      </c>
      <c r="C21" s="27" t="s">
        <v>11</v>
      </c>
      <c r="D21" s="28">
        <f>D22+D23</f>
        <v>90627.4</v>
      </c>
      <c r="E21" s="51">
        <f>E22+E23</f>
        <v>102024.51000000001</v>
      </c>
      <c r="F21" s="30">
        <f t="shared" si="0"/>
        <v>112.57578833774335</v>
      </c>
      <c r="G21" s="59" t="s">
        <v>45</v>
      </c>
    </row>
    <row r="22" spans="1:8" s="24" customFormat="1" x14ac:dyDescent="0.2">
      <c r="A22" s="33" t="s">
        <v>46</v>
      </c>
      <c r="B22" s="34" t="s">
        <v>47</v>
      </c>
      <c r="C22" s="35" t="s">
        <v>11</v>
      </c>
      <c r="D22" s="30">
        <v>71174.42</v>
      </c>
      <c r="E22" s="36">
        <v>78311.350000000006</v>
      </c>
      <c r="F22" s="30">
        <f t="shared" si="0"/>
        <v>110.02738062354425</v>
      </c>
      <c r="G22" s="60"/>
      <c r="H22" s="61"/>
    </row>
    <row r="23" spans="1:8" s="24" customFormat="1" ht="37.5" x14ac:dyDescent="0.2">
      <c r="A23" s="55" t="s">
        <v>48</v>
      </c>
      <c r="B23" s="62" t="s">
        <v>49</v>
      </c>
      <c r="C23" s="35" t="s">
        <v>11</v>
      </c>
      <c r="D23" s="30">
        <v>19452.98</v>
      </c>
      <c r="E23" s="36">
        <v>23713.16</v>
      </c>
      <c r="F23" s="30">
        <f t="shared" si="0"/>
        <v>121.8998837196152</v>
      </c>
      <c r="G23" s="60"/>
      <c r="H23" s="61"/>
    </row>
    <row r="24" spans="1:8" s="24" customFormat="1" ht="46.5" customHeight="1" x14ac:dyDescent="0.2">
      <c r="A24" s="25" t="s">
        <v>50</v>
      </c>
      <c r="B24" s="58" t="s">
        <v>51</v>
      </c>
      <c r="C24" s="27" t="s">
        <v>11</v>
      </c>
      <c r="D24" s="63">
        <f>[1]расшифр.К!D9</f>
        <v>109097.16000000002</v>
      </c>
      <c r="E24" s="64">
        <f>[1]расшифр.К!E9</f>
        <v>87152.13</v>
      </c>
      <c r="F24" s="30">
        <f t="shared" si="0"/>
        <v>79.884875096656955</v>
      </c>
      <c r="G24" s="65" t="s">
        <v>52</v>
      </c>
      <c r="H24" s="61"/>
    </row>
    <row r="25" spans="1:8" ht="19.5" x14ac:dyDescent="0.2">
      <c r="A25" s="49" t="s">
        <v>53</v>
      </c>
      <c r="B25" s="50" t="s">
        <v>54</v>
      </c>
      <c r="C25" s="27" t="s">
        <v>11</v>
      </c>
      <c r="D25" s="63">
        <f>[1]расшифр.К!D31</f>
        <v>56203.939999999995</v>
      </c>
      <c r="E25" s="64">
        <f>[1]расшифр.К!E31</f>
        <v>57846.080000000002</v>
      </c>
      <c r="F25" s="30">
        <f t="shared" si="0"/>
        <v>102.92175246077055</v>
      </c>
      <c r="G25" s="65" t="s">
        <v>52</v>
      </c>
      <c r="H25" s="61"/>
    </row>
    <row r="26" spans="1:8" x14ac:dyDescent="0.2">
      <c r="A26" s="66" t="s">
        <v>55</v>
      </c>
      <c r="B26" s="67" t="s">
        <v>56</v>
      </c>
      <c r="C26" s="68" t="s">
        <v>11</v>
      </c>
      <c r="D26" s="63">
        <f>D27+D40</f>
        <v>356251.26</v>
      </c>
      <c r="E26" s="64">
        <f>E27+E40</f>
        <v>342145.12</v>
      </c>
      <c r="F26" s="30">
        <f t="shared" si="0"/>
        <v>96.040395758880962</v>
      </c>
      <c r="G26" s="38"/>
    </row>
    <row r="27" spans="1:8" ht="19.5" x14ac:dyDescent="0.2">
      <c r="A27" s="49" t="s">
        <v>57</v>
      </c>
      <c r="B27" s="50" t="s">
        <v>58</v>
      </c>
      <c r="C27" s="27" t="s">
        <v>11</v>
      </c>
      <c r="D27" s="28">
        <f>SUM(D29:D39)</f>
        <v>274185.15000000002</v>
      </c>
      <c r="E27" s="51">
        <f>SUM(E29:E39)</f>
        <v>262707.12</v>
      </c>
      <c r="F27" s="30">
        <f t="shared" si="0"/>
        <v>95.813766719313563</v>
      </c>
      <c r="G27" s="31"/>
    </row>
    <row r="28" spans="1:8" x14ac:dyDescent="0.2">
      <c r="A28" s="33" t="s">
        <v>59</v>
      </c>
      <c r="B28" s="34" t="s">
        <v>60</v>
      </c>
      <c r="C28" s="35" t="s">
        <v>11</v>
      </c>
      <c r="D28" s="30">
        <f>SUM(D29:D30)</f>
        <v>44472.89</v>
      </c>
      <c r="E28" s="36">
        <f>SUM(E29:E30)</f>
        <v>52140.32</v>
      </c>
      <c r="F28" s="30">
        <f t="shared" si="0"/>
        <v>117.24068303184254</v>
      </c>
      <c r="G28" s="38"/>
    </row>
    <row r="29" spans="1:8" x14ac:dyDescent="0.2">
      <c r="A29" s="33" t="s">
        <v>61</v>
      </c>
      <c r="B29" s="69" t="s">
        <v>62</v>
      </c>
      <c r="C29" s="35" t="s">
        <v>11</v>
      </c>
      <c r="D29" s="30">
        <v>40643.61</v>
      </c>
      <c r="E29" s="36">
        <v>47275.53</v>
      </c>
      <c r="F29" s="30">
        <f t="shared" si="0"/>
        <v>116.31725134652162</v>
      </c>
      <c r="G29" s="70" t="s">
        <v>63</v>
      </c>
    </row>
    <row r="30" spans="1:8" x14ac:dyDescent="0.2">
      <c r="A30" s="33" t="s">
        <v>64</v>
      </c>
      <c r="B30" s="69" t="s">
        <v>65</v>
      </c>
      <c r="C30" s="35" t="s">
        <v>11</v>
      </c>
      <c r="D30" s="30">
        <v>3829.28</v>
      </c>
      <c r="E30" s="36">
        <v>4864.79</v>
      </c>
      <c r="F30" s="30">
        <f t="shared" si="0"/>
        <v>127.04189821585258</v>
      </c>
      <c r="G30" s="60"/>
    </row>
    <row r="31" spans="1:8" s="24" customFormat="1" ht="37.5" x14ac:dyDescent="0.2">
      <c r="A31" s="33" t="s">
        <v>66</v>
      </c>
      <c r="B31" s="62" t="s">
        <v>67</v>
      </c>
      <c r="C31" s="35" t="s">
        <v>11</v>
      </c>
      <c r="D31" s="30">
        <f>[1]расшифр.К!D43</f>
        <v>331.52</v>
      </c>
      <c r="E31" s="36">
        <f>[1]расшифр.К!E43</f>
        <v>335.92</v>
      </c>
      <c r="F31" s="30">
        <f t="shared" si="0"/>
        <v>101.32722007722008</v>
      </c>
      <c r="G31" s="65"/>
      <c r="H31" s="4"/>
    </row>
    <row r="32" spans="1:8" x14ac:dyDescent="0.2">
      <c r="A32" s="33" t="s">
        <v>68</v>
      </c>
      <c r="B32" s="34" t="s">
        <v>69</v>
      </c>
      <c r="C32" s="35" t="s">
        <v>11</v>
      </c>
      <c r="D32" s="30">
        <f>[1]расшифр.К!D45</f>
        <v>114378.01999999999</v>
      </c>
      <c r="E32" s="36">
        <f>[1]расшифр.К!E45</f>
        <v>59661.21</v>
      </c>
      <c r="F32" s="30">
        <f t="shared" si="0"/>
        <v>52.161429267616278</v>
      </c>
      <c r="G32" s="38" t="s">
        <v>52</v>
      </c>
      <c r="H32" s="24"/>
    </row>
    <row r="33" spans="1:8" x14ac:dyDescent="0.2">
      <c r="A33" s="33" t="s">
        <v>70</v>
      </c>
      <c r="B33" s="34" t="s">
        <v>71</v>
      </c>
      <c r="C33" s="35" t="s">
        <v>11</v>
      </c>
      <c r="D33" s="30">
        <f>[1]расшифр.К!D49</f>
        <v>6046.7199999999993</v>
      </c>
      <c r="E33" s="36">
        <f>[1]расшифр.К!E49</f>
        <v>6495.32</v>
      </c>
      <c r="F33" s="30">
        <f t="shared" si="0"/>
        <v>107.41889817950889</v>
      </c>
      <c r="G33" s="38" t="s">
        <v>52</v>
      </c>
    </row>
    <row r="34" spans="1:8" s="24" customFormat="1" x14ac:dyDescent="0.2">
      <c r="A34" s="33" t="s">
        <v>72</v>
      </c>
      <c r="B34" s="34" t="s">
        <v>73</v>
      </c>
      <c r="C34" s="35" t="s">
        <v>11</v>
      </c>
      <c r="D34" s="30">
        <v>11680.58</v>
      </c>
      <c r="E34" s="36">
        <v>11216.49</v>
      </c>
      <c r="F34" s="30">
        <f t="shared" si="0"/>
        <v>96.026824010451534</v>
      </c>
      <c r="G34" s="56" t="s">
        <v>74</v>
      </c>
      <c r="H34" s="4"/>
    </row>
    <row r="35" spans="1:8" s="24" customFormat="1" x14ac:dyDescent="0.2">
      <c r="A35" s="33" t="s">
        <v>75</v>
      </c>
      <c r="B35" s="34" t="s">
        <v>76</v>
      </c>
      <c r="C35" s="35" t="s">
        <v>11</v>
      </c>
      <c r="D35" s="30">
        <v>706.95</v>
      </c>
      <c r="E35" s="36">
        <v>952</v>
      </c>
      <c r="F35" s="30">
        <f t="shared" si="0"/>
        <v>134.66298889596152</v>
      </c>
      <c r="G35" s="56"/>
      <c r="H35" s="4"/>
    </row>
    <row r="36" spans="1:8" s="24" customFormat="1" ht="25.5" x14ac:dyDescent="0.2">
      <c r="A36" s="33" t="s">
        <v>77</v>
      </c>
      <c r="B36" s="34" t="s">
        <v>20</v>
      </c>
      <c r="C36" s="35" t="s">
        <v>11</v>
      </c>
      <c r="D36" s="30">
        <v>415.03</v>
      </c>
      <c r="E36" s="36">
        <v>136.6</v>
      </c>
      <c r="F36" s="30">
        <f t="shared" si="0"/>
        <v>32.913283377105266</v>
      </c>
      <c r="G36" s="71" t="s">
        <v>78</v>
      </c>
      <c r="H36" s="4"/>
    </row>
    <row r="37" spans="1:8" ht="25.5" x14ac:dyDescent="0.2">
      <c r="A37" s="33" t="s">
        <v>79</v>
      </c>
      <c r="B37" s="34" t="s">
        <v>27</v>
      </c>
      <c r="C37" s="35" t="s">
        <v>11</v>
      </c>
      <c r="D37" s="30">
        <v>372.84</v>
      </c>
      <c r="E37" s="36">
        <v>634.69000000000005</v>
      </c>
      <c r="F37" s="30">
        <f t="shared" si="0"/>
        <v>170.23119836927373</v>
      </c>
      <c r="G37" s="48" t="s">
        <v>80</v>
      </c>
    </row>
    <row r="38" spans="1:8" x14ac:dyDescent="0.2">
      <c r="A38" s="33" t="s">
        <v>81</v>
      </c>
      <c r="B38" s="34" t="s">
        <v>15</v>
      </c>
      <c r="C38" s="35" t="s">
        <v>11</v>
      </c>
      <c r="D38" s="30">
        <v>1210.5999999999999</v>
      </c>
      <c r="E38" s="36">
        <v>2357.46</v>
      </c>
      <c r="F38" s="30">
        <f t="shared" si="0"/>
        <v>194.73484222699489</v>
      </c>
      <c r="G38" s="65" t="s">
        <v>82</v>
      </c>
    </row>
    <row r="39" spans="1:8" x14ac:dyDescent="0.2">
      <c r="A39" s="33" t="s">
        <v>83</v>
      </c>
      <c r="B39" s="34" t="s">
        <v>84</v>
      </c>
      <c r="C39" s="35" t="s">
        <v>11</v>
      </c>
      <c r="D39" s="30">
        <f>[1]расшифр.К!D56</f>
        <v>94570</v>
      </c>
      <c r="E39" s="36">
        <f>[1]расшифр.К!E56</f>
        <v>128777.11</v>
      </c>
      <c r="F39" s="30">
        <f t="shared" si="0"/>
        <v>136.17120651369356</v>
      </c>
      <c r="G39" s="38" t="s">
        <v>52</v>
      </c>
    </row>
    <row r="40" spans="1:8" ht="19.5" x14ac:dyDescent="0.2">
      <c r="A40" s="49" t="s">
        <v>85</v>
      </c>
      <c r="B40" s="50" t="s">
        <v>86</v>
      </c>
      <c r="C40" s="68" t="s">
        <v>11</v>
      </c>
      <c r="D40" s="63">
        <f>SUM(D41:D48)</f>
        <v>82066.110000000015</v>
      </c>
      <c r="E40" s="64">
        <f>SUM(E41:E48)</f>
        <v>79438</v>
      </c>
      <c r="F40" s="30">
        <f t="shared" si="0"/>
        <v>96.797569666699175</v>
      </c>
      <c r="G40" s="38"/>
    </row>
    <row r="41" spans="1:8" x14ac:dyDescent="0.2">
      <c r="A41" s="33" t="s">
        <v>87</v>
      </c>
      <c r="B41" s="34" t="s">
        <v>88</v>
      </c>
      <c r="C41" s="35" t="s">
        <v>11</v>
      </c>
      <c r="D41" s="30">
        <v>66081.100000000006</v>
      </c>
      <c r="E41" s="36">
        <v>65518.84</v>
      </c>
      <c r="F41" s="30">
        <f t="shared" si="0"/>
        <v>99.149136439920028</v>
      </c>
      <c r="G41" s="65"/>
    </row>
    <row r="42" spans="1:8" x14ac:dyDescent="0.2">
      <c r="A42" s="33" t="s">
        <v>89</v>
      </c>
      <c r="B42" s="34" t="s">
        <v>90</v>
      </c>
      <c r="C42" s="35" t="s">
        <v>11</v>
      </c>
      <c r="D42" s="30">
        <v>6744.39</v>
      </c>
      <c r="E42" s="36">
        <v>6677.99</v>
      </c>
      <c r="F42" s="30">
        <f t="shared" si="0"/>
        <v>99.015478049163818</v>
      </c>
      <c r="G42" s="65"/>
    </row>
    <row r="43" spans="1:8" s="24" customFormat="1" x14ac:dyDescent="0.2">
      <c r="A43" s="33" t="s">
        <v>91</v>
      </c>
      <c r="B43" s="34" t="s">
        <v>73</v>
      </c>
      <c r="C43" s="35" t="s">
        <v>11</v>
      </c>
      <c r="D43" s="30">
        <v>2701.22</v>
      </c>
      <c r="E43" s="36">
        <v>1464.62</v>
      </c>
      <c r="F43" s="30">
        <f t="shared" si="0"/>
        <v>54.220685468047769</v>
      </c>
      <c r="G43" s="38" t="s">
        <v>92</v>
      </c>
      <c r="H43" s="4"/>
    </row>
    <row r="44" spans="1:8" s="24" customFormat="1" x14ac:dyDescent="0.2">
      <c r="A44" s="33" t="s">
        <v>93</v>
      </c>
      <c r="B44" s="34" t="s">
        <v>42</v>
      </c>
      <c r="C44" s="35" t="s">
        <v>11</v>
      </c>
      <c r="D44" s="30">
        <v>22.55</v>
      </c>
      <c r="E44" s="36">
        <v>22.64</v>
      </c>
      <c r="F44" s="30">
        <f t="shared" si="0"/>
        <v>100.3991130820399</v>
      </c>
      <c r="G44" s="38"/>
      <c r="H44" s="4"/>
    </row>
    <row r="45" spans="1:8" s="24" customFormat="1" ht="25.5" x14ac:dyDescent="0.2">
      <c r="A45" s="33" t="s">
        <v>94</v>
      </c>
      <c r="B45" s="34" t="s">
        <v>20</v>
      </c>
      <c r="C45" s="35" t="s">
        <v>11</v>
      </c>
      <c r="D45" s="30">
        <v>513.45000000000005</v>
      </c>
      <c r="E45" s="36">
        <v>278.85000000000002</v>
      </c>
      <c r="F45" s="30">
        <f t="shared" si="0"/>
        <v>54.309085597429153</v>
      </c>
      <c r="G45" s="71" t="s">
        <v>78</v>
      </c>
      <c r="H45" s="4"/>
    </row>
    <row r="46" spans="1:8" ht="25.5" x14ac:dyDescent="0.2">
      <c r="A46" s="33" t="s">
        <v>95</v>
      </c>
      <c r="B46" s="34" t="s">
        <v>27</v>
      </c>
      <c r="C46" s="35" t="s">
        <v>11</v>
      </c>
      <c r="D46" s="30">
        <v>455.55</v>
      </c>
      <c r="E46" s="36">
        <v>367.03</v>
      </c>
      <c r="F46" s="30">
        <f t="shared" si="0"/>
        <v>80.56854351882339</v>
      </c>
      <c r="G46" s="37" t="s">
        <v>96</v>
      </c>
    </row>
    <row r="47" spans="1:8" x14ac:dyDescent="0.2">
      <c r="A47" s="33" t="s">
        <v>97</v>
      </c>
      <c r="B47" s="34" t="s">
        <v>98</v>
      </c>
      <c r="C47" s="35" t="s">
        <v>11</v>
      </c>
      <c r="D47" s="30">
        <v>2567.14</v>
      </c>
      <c r="E47" s="36">
        <v>2218.63</v>
      </c>
      <c r="F47" s="30">
        <f t="shared" si="0"/>
        <v>86.424191902272568</v>
      </c>
      <c r="G47" s="65" t="s">
        <v>99</v>
      </c>
    </row>
    <row r="48" spans="1:8" x14ac:dyDescent="0.2">
      <c r="A48" s="33" t="s">
        <v>100</v>
      </c>
      <c r="B48" s="34" t="s">
        <v>101</v>
      </c>
      <c r="C48" s="35" t="s">
        <v>11</v>
      </c>
      <c r="D48" s="30">
        <f>[1]расшифр.К!D74</f>
        <v>2980.71</v>
      </c>
      <c r="E48" s="36">
        <f>[1]расшифр.К!E74</f>
        <v>2889.3999999999996</v>
      </c>
      <c r="F48" s="30">
        <f t="shared" si="0"/>
        <v>96.936635902184364</v>
      </c>
      <c r="G48" s="65"/>
    </row>
    <row r="49" spans="1:8" x14ac:dyDescent="0.2">
      <c r="A49" s="66" t="s">
        <v>102</v>
      </c>
      <c r="B49" s="67" t="s">
        <v>103</v>
      </c>
      <c r="C49" s="68" t="s">
        <v>11</v>
      </c>
      <c r="D49" s="63">
        <f>D26+D7</f>
        <v>2418053.09</v>
      </c>
      <c r="E49" s="64">
        <f>E26+E7</f>
        <v>1917576.08</v>
      </c>
      <c r="F49" s="63">
        <f t="shared" si="0"/>
        <v>79.30248049268431</v>
      </c>
      <c r="G49" s="38"/>
    </row>
    <row r="50" spans="1:8" hidden="1" x14ac:dyDescent="0.2">
      <c r="A50" s="72"/>
      <c r="B50" s="73" t="s">
        <v>104</v>
      </c>
      <c r="C50" s="68" t="s">
        <v>11</v>
      </c>
      <c r="D50" s="30"/>
      <c r="E50" s="36"/>
      <c r="F50" s="63" t="e">
        <f t="shared" si="0"/>
        <v>#DIV/0!</v>
      </c>
      <c r="G50" s="74"/>
    </row>
    <row r="51" spans="1:8" hidden="1" x14ac:dyDescent="0.2">
      <c r="A51" s="72"/>
      <c r="B51" s="75" t="s">
        <v>105</v>
      </c>
      <c r="C51" s="68" t="s">
        <v>11</v>
      </c>
      <c r="D51" s="30"/>
      <c r="E51" s="36"/>
      <c r="F51" s="63" t="e">
        <f t="shared" si="0"/>
        <v>#DIV/0!</v>
      </c>
      <c r="G51" s="38"/>
    </row>
    <row r="52" spans="1:8" x14ac:dyDescent="0.2">
      <c r="A52" s="66" t="s">
        <v>106</v>
      </c>
      <c r="B52" s="67" t="s">
        <v>107</v>
      </c>
      <c r="C52" s="68" t="s">
        <v>11</v>
      </c>
      <c r="D52" s="63">
        <f>D55-D49-D53</f>
        <v>-216382.83000000007</v>
      </c>
      <c r="E52" s="76">
        <f>E55-E49-E53</f>
        <v>85828.879999999888</v>
      </c>
      <c r="F52" s="77">
        <f>(E52-D52)/ABS(D52)*100</f>
        <v>139.66529137270265</v>
      </c>
      <c r="G52" s="74"/>
    </row>
    <row r="53" spans="1:8" x14ac:dyDescent="0.2">
      <c r="A53" s="66" t="s">
        <v>108</v>
      </c>
      <c r="B53" s="78" t="s">
        <v>109</v>
      </c>
      <c r="C53" s="68" t="s">
        <v>11</v>
      </c>
      <c r="D53" s="63"/>
      <c r="E53" s="76">
        <f>(E55-E49)*0.2</f>
        <v>21457.219999999972</v>
      </c>
      <c r="F53" s="63"/>
      <c r="G53" s="38"/>
    </row>
    <row r="54" spans="1:8" x14ac:dyDescent="0.2">
      <c r="A54" s="66" t="s">
        <v>110</v>
      </c>
      <c r="B54" s="73" t="s">
        <v>111</v>
      </c>
      <c r="C54" s="35" t="s">
        <v>11</v>
      </c>
      <c r="D54" s="30">
        <v>2128139</v>
      </c>
      <c r="E54" s="79">
        <v>2128139</v>
      </c>
      <c r="F54" s="63">
        <f t="shared" ref="F54:F64" si="1">E54/D54*100</f>
        <v>100</v>
      </c>
      <c r="G54" s="80"/>
    </row>
    <row r="55" spans="1:8" x14ac:dyDescent="0.2">
      <c r="A55" s="66" t="s">
        <v>112</v>
      </c>
      <c r="B55" s="67" t="s">
        <v>113</v>
      </c>
      <c r="C55" s="68" t="s">
        <v>11</v>
      </c>
      <c r="D55" s="63">
        <v>2201670.2599999998</v>
      </c>
      <c r="E55" s="64">
        <v>2024862.18</v>
      </c>
      <c r="F55" s="63">
        <f t="shared" si="1"/>
        <v>91.969366021231551</v>
      </c>
      <c r="G55" s="81" t="s">
        <v>114</v>
      </c>
    </row>
    <row r="56" spans="1:8" hidden="1" x14ac:dyDescent="0.2">
      <c r="A56" s="82"/>
      <c r="B56" s="67" t="s">
        <v>115</v>
      </c>
      <c r="C56" s="83" t="s">
        <v>11</v>
      </c>
      <c r="D56" s="30"/>
      <c r="E56" s="36"/>
      <c r="F56" s="63" t="e">
        <f t="shared" si="1"/>
        <v>#DIV/0!</v>
      </c>
      <c r="G56" s="84"/>
    </row>
    <row r="57" spans="1:8" s="24" customFormat="1" hidden="1" x14ac:dyDescent="0.2">
      <c r="A57" s="82" t="s">
        <v>116</v>
      </c>
      <c r="B57" s="67" t="s">
        <v>117</v>
      </c>
      <c r="C57" s="83" t="s">
        <v>11</v>
      </c>
      <c r="D57" s="30"/>
      <c r="E57" s="36"/>
      <c r="F57" s="63" t="e">
        <f t="shared" si="1"/>
        <v>#DIV/0!</v>
      </c>
      <c r="G57" s="84"/>
      <c r="H57" s="4"/>
    </row>
    <row r="58" spans="1:8" x14ac:dyDescent="0.2">
      <c r="A58" s="66" t="s">
        <v>112</v>
      </c>
      <c r="B58" s="67" t="s">
        <v>118</v>
      </c>
      <c r="C58" s="68" t="s">
        <v>119</v>
      </c>
      <c r="D58" s="63">
        <f>SUM(D59:D61)</f>
        <v>23258.28</v>
      </c>
      <c r="E58" s="64">
        <f>SUM(E59:E61)</f>
        <v>21031.78</v>
      </c>
      <c r="F58" s="63">
        <f t="shared" si="1"/>
        <v>90.427065114015321</v>
      </c>
      <c r="G58" s="85" t="s">
        <v>120</v>
      </c>
    </row>
    <row r="59" spans="1:8" x14ac:dyDescent="0.2">
      <c r="A59" s="33"/>
      <c r="B59" s="86" t="s">
        <v>121</v>
      </c>
      <c r="C59" s="35" t="s">
        <v>122</v>
      </c>
      <c r="D59" s="30">
        <v>17489.05</v>
      </c>
      <c r="E59" s="36">
        <v>15581.81</v>
      </c>
      <c r="F59" s="63">
        <f t="shared" si="1"/>
        <v>89.094662088563993</v>
      </c>
      <c r="G59" s="60"/>
    </row>
    <row r="60" spans="1:8" ht="48" customHeight="1" x14ac:dyDescent="0.2">
      <c r="A60" s="33"/>
      <c r="B60" s="87" t="s">
        <v>123</v>
      </c>
      <c r="C60" s="35" t="s">
        <v>119</v>
      </c>
      <c r="D60" s="30">
        <f>1267.42+4414.59</f>
        <v>5682.01</v>
      </c>
      <c r="E60" s="36">
        <f>1123.4+4248.29</f>
        <v>5371.6900000000005</v>
      </c>
      <c r="F60" s="63">
        <f t="shared" si="1"/>
        <v>94.538552378471707</v>
      </c>
      <c r="G60" s="60"/>
    </row>
    <row r="61" spans="1:8" x14ac:dyDescent="0.2">
      <c r="A61" s="33"/>
      <c r="B61" s="86" t="s">
        <v>124</v>
      </c>
      <c r="C61" s="35" t="s">
        <v>119</v>
      </c>
      <c r="D61" s="30">
        <v>87.22</v>
      </c>
      <c r="E61" s="36">
        <v>78.28</v>
      </c>
      <c r="F61" s="63">
        <f t="shared" si="1"/>
        <v>89.750057326301317</v>
      </c>
      <c r="G61" s="60"/>
    </row>
    <row r="62" spans="1:8" s="61" customFormat="1" ht="18.75" hidden="1" customHeight="1" x14ac:dyDescent="0.2">
      <c r="A62" s="66"/>
      <c r="B62" s="67" t="s">
        <v>125</v>
      </c>
      <c r="C62" s="68" t="s">
        <v>119</v>
      </c>
      <c r="D62" s="63"/>
      <c r="E62" s="64"/>
      <c r="F62" s="63" t="e">
        <f t="shared" si="1"/>
        <v>#DIV/0!</v>
      </c>
      <c r="G62" s="60"/>
      <c r="H62" s="4"/>
    </row>
    <row r="63" spans="1:8" s="61" customFormat="1" hidden="1" x14ac:dyDescent="0.2">
      <c r="A63" s="66"/>
      <c r="B63" s="67" t="s">
        <v>126</v>
      </c>
      <c r="C63" s="68" t="s">
        <v>119</v>
      </c>
      <c r="D63" s="63"/>
      <c r="E63" s="64"/>
      <c r="F63" s="63" t="e">
        <f t="shared" si="1"/>
        <v>#DIV/0!</v>
      </c>
      <c r="G63" s="84"/>
      <c r="H63" s="4"/>
    </row>
    <row r="64" spans="1:8" s="61" customFormat="1" ht="37.5" hidden="1" x14ac:dyDescent="0.2">
      <c r="A64" s="66"/>
      <c r="B64" s="88" t="s">
        <v>127</v>
      </c>
      <c r="C64" s="68" t="s">
        <v>119</v>
      </c>
      <c r="D64" s="63"/>
      <c r="E64" s="64"/>
      <c r="F64" s="63" t="e">
        <f t="shared" si="1"/>
        <v>#DIV/0!</v>
      </c>
      <c r="G64" s="84"/>
      <c r="H64" s="4"/>
    </row>
    <row r="65" spans="1:8" x14ac:dyDescent="0.2">
      <c r="A65" s="66" t="s">
        <v>128</v>
      </c>
      <c r="B65" s="67" t="s">
        <v>129</v>
      </c>
      <c r="C65" s="68" t="s">
        <v>130</v>
      </c>
      <c r="D65" s="63">
        <f>D55/D58</f>
        <v>94.661783244504747</v>
      </c>
      <c r="E65" s="76">
        <f>E55/E58</f>
        <v>96.276310421657129</v>
      </c>
      <c r="F65" s="63"/>
      <c r="G65" s="38"/>
    </row>
    <row r="66" spans="1:8" hidden="1" x14ac:dyDescent="0.2">
      <c r="A66" s="89"/>
      <c r="B66" s="90" t="s">
        <v>131</v>
      </c>
      <c r="C66" s="91" t="s">
        <v>130</v>
      </c>
      <c r="D66" s="63">
        <f>D55/D58</f>
        <v>94.661783244504747</v>
      </c>
      <c r="E66" s="64">
        <f>F66-D66</f>
        <v>-93.644727500129193</v>
      </c>
      <c r="F66" s="92">
        <f>F55/F58</f>
        <v>1.0170557443755541</v>
      </c>
      <c r="G66" s="38"/>
    </row>
    <row r="67" spans="1:8" x14ac:dyDescent="0.2">
      <c r="A67" s="93"/>
      <c r="B67" s="62" t="s">
        <v>132</v>
      </c>
      <c r="C67" s="68" t="s">
        <v>133</v>
      </c>
      <c r="D67" s="94">
        <v>58.85</v>
      </c>
      <c r="E67" s="95">
        <v>58.85</v>
      </c>
      <c r="F67" s="94"/>
      <c r="G67" s="38"/>
    </row>
    <row r="68" spans="1:8" ht="48" customHeight="1" x14ac:dyDescent="0.2">
      <c r="A68" s="93"/>
      <c r="B68" s="96" t="s">
        <v>134</v>
      </c>
      <c r="C68" s="68" t="s">
        <v>133</v>
      </c>
      <c r="D68" s="97">
        <v>120</v>
      </c>
      <c r="E68" s="98">
        <v>120</v>
      </c>
      <c r="F68" s="30"/>
      <c r="G68" s="38"/>
    </row>
    <row r="69" spans="1:8" s="61" customFormat="1" ht="19.5" thickBot="1" x14ac:dyDescent="0.25">
      <c r="A69" s="99"/>
      <c r="B69" s="100" t="s">
        <v>135</v>
      </c>
      <c r="C69" s="101" t="s">
        <v>133</v>
      </c>
      <c r="D69" s="102">
        <v>204.5</v>
      </c>
      <c r="E69" s="103">
        <v>204.5</v>
      </c>
      <c r="F69" s="104"/>
      <c r="G69" s="105"/>
      <c r="H69" s="4"/>
    </row>
    <row r="70" spans="1:8" s="61" customFormat="1" x14ac:dyDescent="0.2">
      <c r="A70" s="106"/>
      <c r="B70" s="107"/>
      <c r="C70" s="108"/>
      <c r="D70" s="109"/>
      <c r="E70" s="109"/>
      <c r="F70" s="109"/>
      <c r="H70" s="4"/>
    </row>
    <row r="71" spans="1:8" s="61" customFormat="1" x14ac:dyDescent="0.2">
      <c r="A71" s="106"/>
      <c r="B71" s="107"/>
      <c r="C71" s="108"/>
      <c r="D71" s="109"/>
      <c r="E71" s="109"/>
      <c r="F71" s="109"/>
      <c r="H71" s="4"/>
    </row>
    <row r="72" spans="1:8" s="61" customFormat="1" x14ac:dyDescent="0.2">
      <c r="A72" s="106"/>
      <c r="B72" s="107"/>
      <c r="C72" s="108"/>
      <c r="D72" s="109"/>
      <c r="E72" s="109"/>
      <c r="F72" s="109"/>
      <c r="H72" s="4"/>
    </row>
    <row r="73" spans="1:8" s="61" customFormat="1" x14ac:dyDescent="0.2">
      <c r="A73" s="106"/>
      <c r="B73" s="107"/>
      <c r="C73" s="108"/>
      <c r="D73" s="109"/>
      <c r="E73" s="109"/>
      <c r="F73" s="109"/>
      <c r="H73" s="4"/>
    </row>
    <row r="74" spans="1:8" s="61" customFormat="1" x14ac:dyDescent="0.2">
      <c r="A74" s="106"/>
      <c r="B74" s="107"/>
      <c r="C74" s="108"/>
      <c r="D74" s="109"/>
      <c r="E74" s="109"/>
      <c r="F74" s="109"/>
      <c r="H74" s="4"/>
    </row>
    <row r="75" spans="1:8" ht="19.5" thickBot="1" x14ac:dyDescent="0.25">
      <c r="A75" s="110"/>
      <c r="B75" s="111" t="s">
        <v>136</v>
      </c>
      <c r="C75" s="112"/>
    </row>
    <row r="76" spans="1:8" ht="22.5" customHeight="1" x14ac:dyDescent="0.2">
      <c r="A76" s="113" t="s">
        <v>137</v>
      </c>
      <c r="B76" s="114" t="s">
        <v>138</v>
      </c>
      <c r="C76" s="115" t="s">
        <v>139</v>
      </c>
      <c r="D76" s="116">
        <v>502.3</v>
      </c>
      <c r="E76" s="117">
        <f>SUM(E78:E81)</f>
        <v>476.8</v>
      </c>
      <c r="F76" s="118"/>
    </row>
    <row r="77" spans="1:8" x14ac:dyDescent="0.2">
      <c r="A77" s="119"/>
      <c r="B77" s="120" t="s">
        <v>140</v>
      </c>
      <c r="C77" s="121"/>
      <c r="D77" s="122"/>
      <c r="E77" s="123"/>
      <c r="F77" s="124"/>
    </row>
    <row r="78" spans="1:8" x14ac:dyDescent="0.2">
      <c r="A78" s="125" t="s">
        <v>141</v>
      </c>
      <c r="B78" s="126" t="s">
        <v>142</v>
      </c>
      <c r="C78" s="121" t="s">
        <v>139</v>
      </c>
      <c r="D78" s="122">
        <v>411.8</v>
      </c>
      <c r="E78" s="123">
        <v>395.6</v>
      </c>
      <c r="F78" s="127"/>
    </row>
    <row r="79" spans="1:8" ht="17.25" customHeight="1" x14ac:dyDescent="0.2">
      <c r="A79" s="125" t="s">
        <v>143</v>
      </c>
      <c r="B79" s="126" t="s">
        <v>144</v>
      </c>
      <c r="C79" s="121" t="s">
        <v>139</v>
      </c>
      <c r="D79" s="122">
        <v>22.5</v>
      </c>
      <c r="E79" s="123">
        <v>26</v>
      </c>
      <c r="F79" s="127"/>
    </row>
    <row r="80" spans="1:8" ht="18" customHeight="1" x14ac:dyDescent="0.2">
      <c r="A80" s="125" t="s">
        <v>145</v>
      </c>
      <c r="B80" s="126" t="s">
        <v>146</v>
      </c>
      <c r="C80" s="121" t="s">
        <v>139</v>
      </c>
      <c r="D80" s="128">
        <v>1</v>
      </c>
      <c r="E80" s="129">
        <v>1</v>
      </c>
      <c r="F80" s="124"/>
    </row>
    <row r="81" spans="1:8" s="24" customFormat="1" ht="20.25" customHeight="1" x14ac:dyDescent="0.2">
      <c r="A81" s="125" t="s">
        <v>147</v>
      </c>
      <c r="B81" s="126" t="s">
        <v>148</v>
      </c>
      <c r="C81" s="121" t="s">
        <v>139</v>
      </c>
      <c r="D81" s="128">
        <v>67</v>
      </c>
      <c r="E81" s="123">
        <v>54.2</v>
      </c>
      <c r="F81" s="124"/>
      <c r="H81" s="4"/>
    </row>
    <row r="82" spans="1:8" ht="24" customHeight="1" x14ac:dyDescent="0.2">
      <c r="A82" s="125" t="s">
        <v>149</v>
      </c>
      <c r="B82" s="130" t="s">
        <v>150</v>
      </c>
      <c r="C82" s="131" t="s">
        <v>151</v>
      </c>
      <c r="D82" s="132">
        <v>117041</v>
      </c>
      <c r="E82" s="133">
        <f>(E16+E29+E41+E86*12/1000)/E76/12*1000</f>
        <v>118345.89380592841</v>
      </c>
      <c r="F82" s="134"/>
    </row>
    <row r="83" spans="1:8" x14ac:dyDescent="0.2">
      <c r="A83" s="125"/>
      <c r="B83" s="120" t="s">
        <v>140</v>
      </c>
      <c r="C83" s="121"/>
      <c r="D83" s="135"/>
      <c r="E83" s="136"/>
      <c r="F83" s="137"/>
    </row>
    <row r="84" spans="1:8" ht="17.25" customHeight="1" x14ac:dyDescent="0.2">
      <c r="A84" s="125" t="s">
        <v>152</v>
      </c>
      <c r="B84" s="126" t="s">
        <v>142</v>
      </c>
      <c r="C84" s="121" t="s">
        <v>151</v>
      </c>
      <c r="D84" s="138">
        <v>121166</v>
      </c>
      <c r="E84" s="139">
        <f>E16*1000/E78/12</f>
        <v>118427.03067071114</v>
      </c>
      <c r="F84" s="140"/>
    </row>
    <row r="85" spans="1:8" ht="18.75" customHeight="1" x14ac:dyDescent="0.2">
      <c r="A85" s="125" t="s">
        <v>153</v>
      </c>
      <c r="B85" s="126" t="s">
        <v>144</v>
      </c>
      <c r="C85" s="121" t="s">
        <v>151</v>
      </c>
      <c r="D85" s="141">
        <v>142522</v>
      </c>
      <c r="E85" s="139">
        <f>E29*1000/E79/12</f>
        <v>151524.13461538462</v>
      </c>
      <c r="F85" s="140"/>
    </row>
    <row r="86" spans="1:8" ht="17.25" customHeight="1" x14ac:dyDescent="0.2">
      <c r="A86" s="125" t="s">
        <v>154</v>
      </c>
      <c r="B86" s="142" t="s">
        <v>146</v>
      </c>
      <c r="C86" s="143" t="s">
        <v>151</v>
      </c>
      <c r="D86" s="144">
        <v>180233</v>
      </c>
      <c r="E86" s="145">
        <v>178058</v>
      </c>
      <c r="F86" s="140"/>
    </row>
    <row r="87" spans="1:8" ht="18.75" customHeight="1" thickBot="1" x14ac:dyDescent="0.25">
      <c r="A87" s="146" t="s">
        <v>155</v>
      </c>
      <c r="B87" s="147" t="s">
        <v>148</v>
      </c>
      <c r="C87" s="148" t="s">
        <v>151</v>
      </c>
      <c r="D87" s="149">
        <v>82190.399999999994</v>
      </c>
      <c r="E87" s="150">
        <f>E41*1000/E81/12</f>
        <v>100736.22386223862</v>
      </c>
      <c r="F87" s="140"/>
    </row>
    <row r="88" spans="1:8" x14ac:dyDescent="0.2">
      <c r="A88" s="124"/>
      <c r="B88" s="151"/>
      <c r="C88" s="152"/>
      <c r="E88" s="3" t="s">
        <v>156</v>
      </c>
    </row>
    <row r="89" spans="1:8" x14ac:dyDescent="0.2">
      <c r="A89" s="124"/>
      <c r="B89" s="153"/>
      <c r="C89" s="151"/>
      <c r="D89" s="154"/>
      <c r="E89" s="154"/>
    </row>
    <row r="90" spans="1:8" x14ac:dyDescent="0.2">
      <c r="A90" s="124"/>
      <c r="B90" s="153"/>
      <c r="C90" s="155"/>
      <c r="D90" s="154"/>
      <c r="E90" s="154"/>
    </row>
    <row r="91" spans="1:8" x14ac:dyDescent="0.2">
      <c r="A91" s="124"/>
      <c r="B91" s="151"/>
      <c r="C91" s="155"/>
      <c r="D91" s="154"/>
      <c r="E91" s="154"/>
    </row>
    <row r="92" spans="1:8" x14ac:dyDescent="0.2">
      <c r="A92" s="124"/>
      <c r="C92" s="155"/>
    </row>
    <row r="93" spans="1:8" x14ac:dyDescent="0.2">
      <c r="A93" s="124"/>
      <c r="C93" s="155"/>
    </row>
    <row r="94" spans="1:8" ht="20.25" x14ac:dyDescent="0.2">
      <c r="A94" s="124"/>
      <c r="B94" s="156"/>
      <c r="C94" s="155"/>
    </row>
    <row r="95" spans="1:8" x14ac:dyDescent="0.2">
      <c r="C95" s="155"/>
    </row>
    <row r="96" spans="1:8" ht="19.5" customHeight="1" x14ac:dyDescent="0.2">
      <c r="C96" s="155"/>
    </row>
    <row r="97" spans="2:6" ht="19.5" customHeight="1" x14ac:dyDescent="0.2">
      <c r="C97" s="155"/>
      <c r="D97" s="157"/>
      <c r="E97" s="157"/>
      <c r="F97" s="157"/>
    </row>
    <row r="98" spans="2:6" ht="19.5" customHeight="1" x14ac:dyDescent="0.2">
      <c r="C98" s="155"/>
      <c r="F98" s="157"/>
    </row>
    <row r="99" spans="2:6" x14ac:dyDescent="0.2">
      <c r="C99" s="155"/>
    </row>
    <row r="100" spans="2:6" x14ac:dyDescent="0.2">
      <c r="C100" s="155"/>
      <c r="F100" s="154"/>
    </row>
    <row r="101" spans="2:6" x14ac:dyDescent="0.2">
      <c r="B101" s="151"/>
      <c r="C101" s="152"/>
    </row>
    <row r="102" spans="2:6" x14ac:dyDescent="0.2">
      <c r="B102" s="155"/>
      <c r="C102" s="155"/>
    </row>
    <row r="103" spans="2:6" x14ac:dyDescent="0.2">
      <c r="B103" s="155"/>
      <c r="C103" s="155"/>
    </row>
    <row r="104" spans="2:6" x14ac:dyDescent="0.2">
      <c r="B104" s="155"/>
      <c r="C104" s="155"/>
    </row>
    <row r="137" spans="8:8" x14ac:dyDescent="0.2">
      <c r="H137" s="158"/>
    </row>
    <row r="138" spans="8:8" x14ac:dyDescent="0.2">
      <c r="H138" s="158"/>
    </row>
    <row r="150" spans="1:3" x14ac:dyDescent="0.2">
      <c r="A150" s="109"/>
      <c r="B150" s="109"/>
      <c r="C150" s="109"/>
    </row>
    <row r="152" spans="1:3" x14ac:dyDescent="0.2">
      <c r="A152" s="109"/>
      <c r="B152" s="109"/>
      <c r="C152" s="109"/>
    </row>
    <row r="158" spans="1:3" x14ac:dyDescent="0.2">
      <c r="A158" s="109"/>
      <c r="B158" s="109"/>
      <c r="C158" s="109"/>
    </row>
    <row r="161" spans="1:3" x14ac:dyDescent="0.2">
      <c r="A161" s="109"/>
      <c r="B161" s="109"/>
      <c r="C161" s="109"/>
    </row>
    <row r="162" spans="1:3" x14ac:dyDescent="0.2">
      <c r="A162" s="109"/>
    </row>
    <row r="163" spans="1:3" x14ac:dyDescent="0.2">
      <c r="A163" s="109"/>
      <c r="B163" s="109"/>
      <c r="C163" s="109"/>
    </row>
    <row r="164" spans="1:3" x14ac:dyDescent="0.2">
      <c r="A164" s="109"/>
      <c r="B164" s="109"/>
      <c r="C164" s="109"/>
    </row>
    <row r="167" spans="1:3" x14ac:dyDescent="0.2">
      <c r="A167" s="109"/>
      <c r="B167" s="109"/>
      <c r="C167" s="109"/>
    </row>
    <row r="173" spans="1:3" x14ac:dyDescent="0.2"/>
    <row r="177" spans="1:8" x14ac:dyDescent="0.2"/>
    <row r="179" spans="1:8" x14ac:dyDescent="0.2"/>
    <row r="184" spans="1:8" s="158" customFormat="1" x14ac:dyDescent="0.2">
      <c r="A184" s="109"/>
      <c r="B184" s="109"/>
      <c r="C184" s="109"/>
      <c r="D184" s="109"/>
      <c r="E184" s="109"/>
      <c r="F184" s="109"/>
      <c r="H184" s="4"/>
    </row>
    <row r="185" spans="1:8" s="158" customFormat="1" x14ac:dyDescent="0.2">
      <c r="A185" s="109"/>
      <c r="B185" s="109"/>
      <c r="C185" s="109"/>
      <c r="D185" s="109"/>
      <c r="E185" s="109"/>
      <c r="F185" s="109"/>
      <c r="H185" s="4"/>
    </row>
    <row r="211" spans="1:3" x14ac:dyDescent="0.2">
      <c r="A211" s="109"/>
      <c r="B211" s="109"/>
      <c r="C211" s="109"/>
    </row>
    <row r="214" spans="1:3" x14ac:dyDescent="0.2"/>
    <row r="219" spans="1:3" x14ac:dyDescent="0.2"/>
    <row r="225" spans="1:3" x14ac:dyDescent="0.2">
      <c r="A225" s="109"/>
      <c r="B225" s="109"/>
      <c r="C225" s="109"/>
    </row>
    <row r="226" spans="1:3" x14ac:dyDescent="0.2">
      <c r="A226" s="109"/>
      <c r="B226" s="109"/>
      <c r="C226" s="109"/>
    </row>
    <row r="236" spans="1:3" x14ac:dyDescent="0.2">
      <c r="A236" s="109"/>
      <c r="B236" s="109"/>
      <c r="C236" s="109"/>
    </row>
    <row r="239" spans="1:3" x14ac:dyDescent="0.2">
      <c r="B239" s="159"/>
      <c r="C239" s="159"/>
    </row>
    <row r="240" spans="1:3" x14ac:dyDescent="0.2">
      <c r="B240" s="159"/>
      <c r="C240" s="159"/>
    </row>
    <row r="242" spans="2:3" x14ac:dyDescent="0.2">
      <c r="B242" s="109"/>
      <c r="C242" s="109"/>
    </row>
  </sheetData>
  <mergeCells count="8">
    <mergeCell ref="A50:A51"/>
    <mergeCell ref="G58:G62"/>
    <mergeCell ref="A3:F3"/>
    <mergeCell ref="G15:G17"/>
    <mergeCell ref="G18:G20"/>
    <mergeCell ref="G21:G23"/>
    <mergeCell ref="G29:G30"/>
    <mergeCell ref="G34:G3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В_отвед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PEO2</dc:creator>
  <cp:lastModifiedBy>PEO2</cp:lastModifiedBy>
  <dcterms:created xsi:type="dcterms:W3CDTF">2021-05-04T08:10:25Z</dcterms:created>
  <dcterms:modified xsi:type="dcterms:W3CDTF">2021-05-04T08:13:18Z</dcterms:modified>
</cp:coreProperties>
</file>