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<sst xmlns="http://schemas.openxmlformats.org/spreadsheetml/2006/main" count="106" uniqueCount="60">
  <si>
    <t xml:space="preserve">                         Информация ГКП на праве хозяйственного ведения "Өскемен Водоканал" акимата города Усть-Каменогорска о ходе исполнения инвестиционной программы </t>
  </si>
  <si>
    <t>Вид деятельности: оказание услуг водоснабжения и водоотведения</t>
  </si>
  <si>
    <t>Информация о реализации инвестиционной программы в разрезе источников финансирования, тыс. тенге</t>
  </si>
  <si>
    <t>№ п/п</t>
  </si>
  <si>
    <t xml:space="preserve">Наименование мероприятий </t>
  </si>
  <si>
    <t>Количество в натуральных показателях</t>
  </si>
  <si>
    <t>Сумма инвестиционной программы, тыс.тенге</t>
  </si>
  <si>
    <t>Собственные средства</t>
  </si>
  <si>
    <t>Заемные средства</t>
  </si>
  <si>
    <t>Бюджетные средства</t>
  </si>
  <si>
    <t>Нерегулиру-емая (иная) деятельность</t>
  </si>
  <si>
    <t>план</t>
  </si>
  <si>
    <t>факт</t>
  </si>
  <si>
    <t>отклоне-ние</t>
  </si>
  <si>
    <t>причины отклонения</t>
  </si>
  <si>
    <t>откло-нение</t>
  </si>
  <si>
    <t>1.</t>
  </si>
  <si>
    <t>шт.</t>
  </si>
  <si>
    <t>-</t>
  </si>
  <si>
    <t xml:space="preserve">Приобретение и монтаж запорной арматуры на сетях и объектах водоснабжения </t>
  </si>
  <si>
    <t xml:space="preserve">Реконструкция сетей водоснабжения </t>
  </si>
  <si>
    <t>км.</t>
  </si>
  <si>
    <t>Замена оборудования на КНС</t>
  </si>
  <si>
    <t>объект</t>
  </si>
  <si>
    <t>Замена запорной арматуры на объектах водоотведения</t>
  </si>
  <si>
    <t>Реконструкция сетей канализации</t>
  </si>
  <si>
    <t>Ремонт системы вентиляции КНС</t>
  </si>
  <si>
    <t xml:space="preserve">Обновление техники и оборудования </t>
  </si>
  <si>
    <t>ед.</t>
  </si>
  <si>
    <t>в т. ч.: водоснабжение</t>
  </si>
  <si>
    <t xml:space="preserve">             водоотведение</t>
  </si>
  <si>
    <t>Ремонт ограждений водозаборов</t>
  </si>
  <si>
    <t>Реконструкция электрических сетей водозаборов города</t>
  </si>
  <si>
    <t>Внедрение технологии нейтрализации неприятных запахов от очистных сооружений "Мокрый барьер"</t>
  </si>
  <si>
    <t>Единицы измерения (для натураль-ных показате-лей)</t>
  </si>
  <si>
    <t>Внедрение  автомати-зированной системы контроля и  учета  электроэнергии и воды</t>
  </si>
  <si>
    <t>Приобретение обору-дования для поиска потерь воды в системе водоснабжения и учета подаваемой воды</t>
  </si>
  <si>
    <t>Замена насосного оборудования на 9 повысительных насосных станциях (№ 6, 22, 23, 71, 72, 73, 76, 77, 79)</t>
  </si>
  <si>
    <t xml:space="preserve"> Экономия затрат за счет установки собственными силами и снижение цены при закупе запорной арматуры.</t>
  </si>
  <si>
    <t xml:space="preserve">Ремонт приемных камер  очистных сооружений </t>
  </si>
  <si>
    <t>Итого за 2017 год</t>
  </si>
  <si>
    <t>факт (ожидаемо)</t>
  </si>
  <si>
    <t>Реконструкция Северо-Атамановского и Нижнесогринского водозаборов (2 очередь)</t>
  </si>
  <si>
    <t>18 насосов, 4,38 км. сетей водоснабжения,  КТПН - 5 ед., линии электроснабжения 6,2 км.</t>
  </si>
  <si>
    <r>
      <t>Реализация инвестиционных проектов по программе государственного льготного кредитования "Н</t>
    </r>
    <r>
      <rPr>
        <b/>
        <i/>
        <sz val="11"/>
        <rFont val="Calibri"/>
        <family val="2"/>
      </rPr>
      <t xml:space="preserve">ұрлы Жол" </t>
    </r>
  </si>
  <si>
    <t xml:space="preserve">причины </t>
  </si>
  <si>
    <t>Итого</t>
  </si>
  <si>
    <t>Установка систем видеонаблюдения, рубежной сигнализации и наружного освещения на водозаборных сооружениях, уязвимых в террористическом отношении</t>
  </si>
  <si>
    <t>Установка косинусных конденсаторов</t>
  </si>
  <si>
    <t>Работы по проекту завершены</t>
  </si>
  <si>
    <t>Экономия при закупе</t>
  </si>
  <si>
    <t>Строительство сетей электроснабжения для подключения водозаборных сооружений Аэропорта и КСМ отложено из-за отсутствия согласования проекта с ВК "РЭК"</t>
  </si>
  <si>
    <t>Государственный закуп мобильного парогенератора и станции компрессорной не состоялся из-за удорожания техники</t>
  </si>
  <si>
    <t>Установка оборудования, закупленного в начале 2017 года.</t>
  </si>
  <si>
    <t>за 2018 год (оперативно)</t>
  </si>
  <si>
    <t>Окончание работ по " Реконструкция водопроводных сетей в районе Аэропорт и КСМ" и "Реконструкция сетей водоснабжения с.Ново-Троицкое". Экономия по проекту "Строительство водопроводных сетей по ул.Южно-Аульская, с утеплением" за счет реализации проекта собственными силами</t>
  </si>
  <si>
    <t>Установка ранее закупленной запорной арматуры.</t>
  </si>
  <si>
    <t>Окончание работ по ремонту канализационного напорного коллектора от КНС 7.Отмена реализации проекта "Ренконструкция канализационного напорного колектора района Аэропорт (от КНС 18)"</t>
  </si>
  <si>
    <t>Завершение проекта.</t>
  </si>
  <si>
    <t>Программы утверждены приказом Департамента Комитета РК по регулированию естественных монополий и защите конкуренции Министерства национальной экономики по ВКО от  30.05.2018г. № 81-ОД (на период с 01.06.2015г. по 31.12.2020г.)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</si>
</sst>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i/>
      <sz val="11"/>
      <name val="Times New Roman"/>
      <family val="1"/>
    </font>
    <font>
      <b/>
      <i/>
      <sz val="11"/>
      <name val="Calibri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0" xfId="0" applyNumberFormat="1" applyFont="1" applyAlignment="1">
      <alignment horizontal="center"/>
    </xf>
    <xf numFmtId="9" fontId="2" fillId="0" borderId="0" xfId="55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="80" zoomScaleNormal="80" zoomScalePageLayoutView="0" workbookViewId="0" topLeftCell="A1">
      <selection activeCell="A6" sqref="A6"/>
    </sheetView>
  </sheetViews>
  <sheetFormatPr defaultColWidth="9.00390625" defaultRowHeight="12.75"/>
  <cols>
    <col min="1" max="1" width="4.75390625" style="3" customWidth="1"/>
    <col min="2" max="2" width="23.125" style="3" customWidth="1"/>
    <col min="3" max="3" width="11.25390625" style="3" customWidth="1"/>
    <col min="4" max="4" width="16.125" style="3" customWidth="1"/>
    <col min="5" max="5" width="19.25390625" style="3" customWidth="1"/>
    <col min="6" max="7" width="12.125" style="3" customWidth="1"/>
    <col min="8" max="9" width="12.25390625" style="3" customWidth="1"/>
    <col min="10" max="10" width="11.25390625" style="3" customWidth="1"/>
    <col min="11" max="11" width="39.625" style="3" customWidth="1"/>
    <col min="12" max="12" width="10.625" style="3" customWidth="1"/>
    <col min="13" max="13" width="10.75390625" style="3" customWidth="1"/>
    <col min="14" max="14" width="7.125" style="3" customWidth="1"/>
    <col min="15" max="15" width="12.625" style="3" customWidth="1"/>
    <col min="16" max="16" width="6.625" style="3" customWidth="1"/>
    <col min="17" max="17" width="6.25390625" style="3" customWidth="1"/>
    <col min="18" max="18" width="6.125" style="3" customWidth="1"/>
    <col min="19" max="19" width="7.125" style="3" customWidth="1"/>
    <col min="20" max="16384" width="9.125" style="3" customWidth="1"/>
  </cols>
  <sheetData>
    <row r="1" spans="1:2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2"/>
      <c r="B2" s="2"/>
      <c r="C2" s="2"/>
      <c r="E2" s="2"/>
      <c r="F2" s="1" t="s">
        <v>54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1.75" customHeight="1">
      <c r="A5" s="2" t="s">
        <v>59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7" spans="1:19" ht="13.5" customHeight="1">
      <c r="A7" s="27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s="6" customFormat="1" ht="69.75" customHeight="1">
      <c r="A8" s="27" t="s">
        <v>3</v>
      </c>
      <c r="B8" s="27" t="s">
        <v>4</v>
      </c>
      <c r="C8" s="27" t="s">
        <v>34</v>
      </c>
      <c r="D8" s="27" t="s">
        <v>5</v>
      </c>
      <c r="E8" s="27"/>
      <c r="F8" s="27" t="s">
        <v>6</v>
      </c>
      <c r="G8" s="27"/>
      <c r="H8" s="27" t="s">
        <v>7</v>
      </c>
      <c r="I8" s="27"/>
      <c r="J8" s="27"/>
      <c r="K8" s="27"/>
      <c r="L8" s="27" t="s">
        <v>8</v>
      </c>
      <c r="M8" s="27"/>
      <c r="N8" s="27"/>
      <c r="O8" s="27"/>
      <c r="P8" s="27" t="s">
        <v>9</v>
      </c>
      <c r="Q8" s="27"/>
      <c r="R8" s="27" t="s">
        <v>10</v>
      </c>
      <c r="S8" s="27"/>
    </row>
    <row r="9" spans="1:19" s="6" customFormat="1" ht="36.75" customHeight="1">
      <c r="A9" s="27"/>
      <c r="B9" s="27"/>
      <c r="C9" s="27"/>
      <c r="D9" s="5" t="s">
        <v>11</v>
      </c>
      <c r="E9" s="5" t="s">
        <v>12</v>
      </c>
      <c r="F9" s="5" t="s">
        <v>11</v>
      </c>
      <c r="G9" s="5" t="s">
        <v>41</v>
      </c>
      <c r="H9" s="5" t="s">
        <v>11</v>
      </c>
      <c r="I9" s="5" t="s">
        <v>41</v>
      </c>
      <c r="J9" s="5" t="s">
        <v>13</v>
      </c>
      <c r="K9" s="5" t="s">
        <v>14</v>
      </c>
      <c r="L9" s="5" t="s">
        <v>11</v>
      </c>
      <c r="M9" s="5" t="s">
        <v>12</v>
      </c>
      <c r="N9" s="5" t="s">
        <v>15</v>
      </c>
      <c r="O9" s="5" t="s">
        <v>45</v>
      </c>
      <c r="P9" s="5" t="s">
        <v>11</v>
      </c>
      <c r="Q9" s="5" t="s">
        <v>12</v>
      </c>
      <c r="R9" s="5" t="s">
        <v>11</v>
      </c>
      <c r="S9" s="5" t="s">
        <v>12</v>
      </c>
    </row>
    <row r="10" spans="1:19" s="6" customFormat="1" ht="110.25" customHeight="1">
      <c r="A10" s="5">
        <v>1</v>
      </c>
      <c r="B10" s="7" t="s">
        <v>37</v>
      </c>
      <c r="C10" s="5" t="s">
        <v>17</v>
      </c>
      <c r="D10" s="17">
        <v>0</v>
      </c>
      <c r="E10" s="17">
        <v>0</v>
      </c>
      <c r="F10" s="25">
        <v>0</v>
      </c>
      <c r="G10" s="8">
        <v>3698</v>
      </c>
      <c r="H10" s="8">
        <f aca="true" t="shared" si="0" ref="H10:I25">F10</f>
        <v>0</v>
      </c>
      <c r="I10" s="8">
        <f t="shared" si="0"/>
        <v>3698</v>
      </c>
      <c r="J10" s="8">
        <f aca="true" t="shared" si="1" ref="J10:J29">I10-H10</f>
        <v>3698</v>
      </c>
      <c r="K10" s="25" t="s">
        <v>53</v>
      </c>
      <c r="L10" s="8" t="s">
        <v>18</v>
      </c>
      <c r="M10" s="8" t="s">
        <v>18</v>
      </c>
      <c r="N10" s="8" t="s">
        <v>18</v>
      </c>
      <c r="O10" s="8" t="s">
        <v>18</v>
      </c>
      <c r="P10" s="8" t="s">
        <v>18</v>
      </c>
      <c r="Q10" s="8" t="s">
        <v>18</v>
      </c>
      <c r="R10" s="8" t="s">
        <v>18</v>
      </c>
      <c r="S10" s="8" t="s">
        <v>18</v>
      </c>
    </row>
    <row r="11" spans="1:19" s="6" customFormat="1" ht="50.25" customHeight="1">
      <c r="A11" s="5">
        <v>2</v>
      </c>
      <c r="B11" s="7" t="s">
        <v>31</v>
      </c>
      <c r="C11" s="5" t="s">
        <v>23</v>
      </c>
      <c r="D11" s="17">
        <v>3</v>
      </c>
      <c r="E11" s="17">
        <v>3</v>
      </c>
      <c r="F11" s="25">
        <v>110392.9</v>
      </c>
      <c r="G11" s="8">
        <v>110392.9</v>
      </c>
      <c r="H11" s="8">
        <f t="shared" si="0"/>
        <v>110392.9</v>
      </c>
      <c r="I11" s="8">
        <f>G11</f>
        <v>110392.9</v>
      </c>
      <c r="J11" s="8">
        <f>I11-H11</f>
        <v>0</v>
      </c>
      <c r="K11" s="8"/>
      <c r="L11" s="8"/>
      <c r="M11" s="8"/>
      <c r="N11" s="8"/>
      <c r="O11" s="8"/>
      <c r="P11" s="8"/>
      <c r="Q11" s="8"/>
      <c r="R11" s="8"/>
      <c r="S11" s="8"/>
    </row>
    <row r="12" spans="1:19" s="6" customFormat="1" ht="124.5" customHeight="1">
      <c r="A12" s="5">
        <v>3</v>
      </c>
      <c r="B12" s="7" t="s">
        <v>47</v>
      </c>
      <c r="C12" s="5" t="s">
        <v>23</v>
      </c>
      <c r="D12" s="17">
        <v>10</v>
      </c>
      <c r="E12" s="17">
        <v>10</v>
      </c>
      <c r="F12" s="25">
        <v>61770</v>
      </c>
      <c r="G12" s="8">
        <v>58751.2</v>
      </c>
      <c r="H12" s="8">
        <f>F12</f>
        <v>61770</v>
      </c>
      <c r="I12" s="8">
        <f>G12</f>
        <v>58751.2</v>
      </c>
      <c r="J12" s="8">
        <f>I12-H12</f>
        <v>-3018.800000000003</v>
      </c>
      <c r="K12" s="25" t="s">
        <v>50</v>
      </c>
      <c r="L12" s="8"/>
      <c r="M12" s="8"/>
      <c r="N12" s="8"/>
      <c r="O12" s="8"/>
      <c r="P12" s="8"/>
      <c r="Q12" s="8"/>
      <c r="R12" s="8"/>
      <c r="S12" s="8"/>
    </row>
    <row r="13" spans="1:19" s="6" customFormat="1" ht="66" customHeight="1">
      <c r="A13" s="5">
        <v>4</v>
      </c>
      <c r="B13" s="7" t="s">
        <v>19</v>
      </c>
      <c r="C13" s="5" t="s">
        <v>17</v>
      </c>
      <c r="D13" s="17">
        <v>101</v>
      </c>
      <c r="E13" s="17">
        <v>101</v>
      </c>
      <c r="F13" s="25">
        <v>31393.5</v>
      </c>
      <c r="G13" s="8">
        <v>30999.8</v>
      </c>
      <c r="H13" s="8">
        <f t="shared" si="0"/>
        <v>31393.5</v>
      </c>
      <c r="I13" s="8">
        <f t="shared" si="0"/>
        <v>30999.8</v>
      </c>
      <c r="J13" s="8">
        <f t="shared" si="1"/>
        <v>-393.7000000000007</v>
      </c>
      <c r="K13" s="8" t="s">
        <v>38</v>
      </c>
      <c r="L13" s="8" t="s">
        <v>18</v>
      </c>
      <c r="M13" s="8" t="s">
        <v>18</v>
      </c>
      <c r="N13" s="8" t="s">
        <v>18</v>
      </c>
      <c r="O13" s="8" t="s">
        <v>18</v>
      </c>
      <c r="P13" s="8" t="s">
        <v>18</v>
      </c>
      <c r="Q13" s="8" t="s">
        <v>18</v>
      </c>
      <c r="R13" s="8" t="s">
        <v>18</v>
      </c>
      <c r="S13" s="8" t="s">
        <v>18</v>
      </c>
    </row>
    <row r="14" spans="1:19" s="6" customFormat="1" ht="102.75" customHeight="1">
      <c r="A14" s="5">
        <v>5</v>
      </c>
      <c r="B14" s="7" t="s">
        <v>36</v>
      </c>
      <c r="C14" s="5" t="s">
        <v>17</v>
      </c>
      <c r="D14" s="17">
        <v>0</v>
      </c>
      <c r="E14" s="17">
        <v>0</v>
      </c>
      <c r="F14" s="25">
        <v>5199</v>
      </c>
      <c r="G14" s="8">
        <v>5199</v>
      </c>
      <c r="H14" s="8">
        <f t="shared" si="0"/>
        <v>5199</v>
      </c>
      <c r="I14" s="8">
        <f t="shared" si="0"/>
        <v>5199</v>
      </c>
      <c r="J14" s="8">
        <f t="shared" si="1"/>
        <v>0</v>
      </c>
      <c r="K14" s="8"/>
      <c r="L14" s="8" t="s">
        <v>18</v>
      </c>
      <c r="M14" s="8" t="s">
        <v>18</v>
      </c>
      <c r="N14" s="8" t="s">
        <v>18</v>
      </c>
      <c r="O14" s="8" t="s">
        <v>18</v>
      </c>
      <c r="P14" s="8" t="s">
        <v>18</v>
      </c>
      <c r="Q14" s="8" t="s">
        <v>18</v>
      </c>
      <c r="R14" s="8" t="s">
        <v>18</v>
      </c>
      <c r="S14" s="8" t="s">
        <v>18</v>
      </c>
    </row>
    <row r="15" spans="1:19" s="6" customFormat="1" ht="132.75" customHeight="1">
      <c r="A15" s="5">
        <v>6</v>
      </c>
      <c r="B15" s="7" t="s">
        <v>20</v>
      </c>
      <c r="C15" s="5" t="s">
        <v>21</v>
      </c>
      <c r="D15" s="26">
        <v>8.2</v>
      </c>
      <c r="E15" s="17">
        <v>10.844</v>
      </c>
      <c r="F15" s="25">
        <v>520008.4</v>
      </c>
      <c r="G15" s="8">
        <v>488246.1</v>
      </c>
      <c r="H15" s="8">
        <f t="shared" si="0"/>
        <v>520008.4</v>
      </c>
      <c r="I15" s="8">
        <f t="shared" si="0"/>
        <v>488246.1</v>
      </c>
      <c r="J15" s="8">
        <f t="shared" si="1"/>
        <v>-31762.300000000047</v>
      </c>
      <c r="K15" s="8" t="s">
        <v>55</v>
      </c>
      <c r="L15" s="8"/>
      <c r="M15" s="8"/>
      <c r="N15" s="8"/>
      <c r="O15" s="8"/>
      <c r="P15" s="8"/>
      <c r="Q15" s="8"/>
      <c r="R15" s="8"/>
      <c r="S15" s="8"/>
    </row>
    <row r="16" spans="1:19" s="6" customFormat="1" ht="76.5" customHeight="1">
      <c r="A16" s="5">
        <v>7</v>
      </c>
      <c r="B16" s="7" t="s">
        <v>32</v>
      </c>
      <c r="C16" s="5" t="s">
        <v>23</v>
      </c>
      <c r="D16" s="17">
        <v>2.3</v>
      </c>
      <c r="E16" s="17">
        <v>0</v>
      </c>
      <c r="F16" s="25">
        <v>42602.1</v>
      </c>
      <c r="G16" s="8">
        <v>1363.3</v>
      </c>
      <c r="H16" s="8">
        <f>F16</f>
        <v>42602.1</v>
      </c>
      <c r="I16" s="8">
        <f t="shared" si="0"/>
        <v>1363.3</v>
      </c>
      <c r="J16" s="8">
        <f>I16-H16</f>
        <v>-41238.799999999996</v>
      </c>
      <c r="K16" s="25" t="s">
        <v>51</v>
      </c>
      <c r="L16" s="8"/>
      <c r="M16" s="8"/>
      <c r="N16" s="8"/>
      <c r="O16" s="8"/>
      <c r="P16" s="8"/>
      <c r="Q16" s="8"/>
      <c r="R16" s="8"/>
      <c r="S16" s="8"/>
    </row>
    <row r="17" spans="1:19" s="6" customFormat="1" ht="40.5" customHeight="1">
      <c r="A17" s="5">
        <v>8</v>
      </c>
      <c r="B17" s="7" t="s">
        <v>22</v>
      </c>
      <c r="C17" s="5" t="s">
        <v>23</v>
      </c>
      <c r="D17" s="17">
        <v>9</v>
      </c>
      <c r="E17" s="17">
        <v>3</v>
      </c>
      <c r="F17" s="25">
        <v>63398.5</v>
      </c>
      <c r="G17" s="8">
        <v>63398.5</v>
      </c>
      <c r="H17" s="8">
        <f aca="true" t="shared" si="2" ref="H17:H25">F17</f>
        <v>63398.5</v>
      </c>
      <c r="I17" s="8">
        <f t="shared" si="0"/>
        <v>63398.5</v>
      </c>
      <c r="J17" s="8">
        <f t="shared" si="1"/>
        <v>0</v>
      </c>
      <c r="K17" s="25"/>
      <c r="L17" s="8"/>
      <c r="M17" s="8"/>
      <c r="N17" s="8"/>
      <c r="O17" s="8"/>
      <c r="P17" s="8"/>
      <c r="Q17" s="8"/>
      <c r="R17" s="8"/>
      <c r="S17" s="8"/>
    </row>
    <row r="18" spans="1:19" s="6" customFormat="1" ht="45">
      <c r="A18" s="5">
        <v>9</v>
      </c>
      <c r="B18" s="7" t="s">
        <v>24</v>
      </c>
      <c r="C18" s="5" t="s">
        <v>17</v>
      </c>
      <c r="D18" s="17">
        <v>26</v>
      </c>
      <c r="E18" s="17">
        <v>13</v>
      </c>
      <c r="F18" s="25">
        <v>10688.9</v>
      </c>
      <c r="G18" s="8">
        <v>10787.6</v>
      </c>
      <c r="H18" s="8">
        <f t="shared" si="2"/>
        <v>10688.9</v>
      </c>
      <c r="I18" s="8">
        <f t="shared" si="0"/>
        <v>10787.6</v>
      </c>
      <c r="J18" s="8">
        <f t="shared" si="1"/>
        <v>98.70000000000073</v>
      </c>
      <c r="K18" s="25" t="s">
        <v>56</v>
      </c>
      <c r="L18" s="8"/>
      <c r="M18" s="8"/>
      <c r="N18" s="8"/>
      <c r="O18" s="8"/>
      <c r="P18" s="8"/>
      <c r="Q18" s="8"/>
      <c r="R18" s="8"/>
      <c r="S18" s="8"/>
    </row>
    <row r="19" spans="1:19" s="6" customFormat="1" ht="93" customHeight="1">
      <c r="A19" s="5">
        <v>10</v>
      </c>
      <c r="B19" s="7" t="s">
        <v>39</v>
      </c>
      <c r="C19" s="5" t="s">
        <v>23</v>
      </c>
      <c r="D19" s="17">
        <v>0</v>
      </c>
      <c r="E19" s="17">
        <v>0</v>
      </c>
      <c r="F19" s="25">
        <v>0</v>
      </c>
      <c r="G19" s="8">
        <v>58587.6</v>
      </c>
      <c r="H19" s="8">
        <f>F19</f>
        <v>0</v>
      </c>
      <c r="I19" s="8">
        <f>G19</f>
        <v>58587.6</v>
      </c>
      <c r="J19" s="8">
        <f>I19-H19</f>
        <v>58587.6</v>
      </c>
      <c r="K19" s="8" t="s">
        <v>49</v>
      </c>
      <c r="L19" s="8"/>
      <c r="M19" s="8"/>
      <c r="N19" s="8"/>
      <c r="O19" s="8"/>
      <c r="P19" s="8"/>
      <c r="Q19" s="8"/>
      <c r="R19" s="8"/>
      <c r="S19" s="8"/>
    </row>
    <row r="20" spans="1:19" s="6" customFormat="1" ht="75">
      <c r="A20" s="5">
        <v>11</v>
      </c>
      <c r="B20" s="7" t="s">
        <v>33</v>
      </c>
      <c r="C20" s="5" t="s">
        <v>23</v>
      </c>
      <c r="D20" s="17">
        <v>1</v>
      </c>
      <c r="E20" s="17">
        <v>1</v>
      </c>
      <c r="F20" s="25">
        <v>75291.5</v>
      </c>
      <c r="G20" s="8">
        <v>75291.5</v>
      </c>
      <c r="H20" s="8">
        <f>F20</f>
        <v>75291.5</v>
      </c>
      <c r="I20" s="8">
        <f>G20</f>
        <v>75291.5</v>
      </c>
      <c r="J20" s="8">
        <f>I20-H20</f>
        <v>0</v>
      </c>
      <c r="K20" s="8" t="s">
        <v>49</v>
      </c>
      <c r="L20" s="8"/>
      <c r="M20" s="8"/>
      <c r="N20" s="8"/>
      <c r="O20" s="8"/>
      <c r="P20" s="8"/>
      <c r="Q20" s="8"/>
      <c r="R20" s="8"/>
      <c r="S20" s="8"/>
    </row>
    <row r="21" spans="1:19" s="6" customFormat="1" ht="92.25" customHeight="1">
      <c r="A21" s="5">
        <v>12</v>
      </c>
      <c r="B21" s="7" t="s">
        <v>25</v>
      </c>
      <c r="C21" s="5" t="s">
        <v>21</v>
      </c>
      <c r="D21" s="17">
        <v>0.7</v>
      </c>
      <c r="E21" s="17">
        <v>2.252</v>
      </c>
      <c r="F21" s="25">
        <v>127535.7</v>
      </c>
      <c r="G21" s="8">
        <v>122416.2</v>
      </c>
      <c r="H21" s="8">
        <f t="shared" si="2"/>
        <v>127535.7</v>
      </c>
      <c r="I21" s="8">
        <f t="shared" si="0"/>
        <v>122416.2</v>
      </c>
      <c r="J21" s="8">
        <f t="shared" si="1"/>
        <v>-5119.5</v>
      </c>
      <c r="K21" s="8" t="s">
        <v>57</v>
      </c>
      <c r="L21" s="8"/>
      <c r="M21" s="8"/>
      <c r="N21" s="8"/>
      <c r="O21" s="8"/>
      <c r="P21" s="8"/>
      <c r="Q21" s="8"/>
      <c r="R21" s="8"/>
      <c r="S21" s="8"/>
    </row>
    <row r="22" spans="1:19" s="6" customFormat="1" ht="30">
      <c r="A22" s="5">
        <v>14</v>
      </c>
      <c r="B22" s="7" t="s">
        <v>26</v>
      </c>
      <c r="C22" s="5" t="s">
        <v>23</v>
      </c>
      <c r="D22" s="17">
        <v>1</v>
      </c>
      <c r="E22" s="17">
        <v>10</v>
      </c>
      <c r="F22" s="25">
        <v>14876.8</v>
      </c>
      <c r="G22" s="8">
        <v>14876.8</v>
      </c>
      <c r="H22" s="8">
        <f t="shared" si="2"/>
        <v>14876.8</v>
      </c>
      <c r="I22" s="8">
        <f t="shared" si="0"/>
        <v>14876.8</v>
      </c>
      <c r="J22" s="8">
        <f t="shared" si="1"/>
        <v>0</v>
      </c>
      <c r="K22" s="8"/>
      <c r="L22" s="8"/>
      <c r="M22" s="8"/>
      <c r="N22" s="8"/>
      <c r="O22" s="8"/>
      <c r="P22" s="8"/>
      <c r="Q22" s="8"/>
      <c r="R22" s="8"/>
      <c r="S22" s="8"/>
    </row>
    <row r="23" spans="1:19" s="6" customFormat="1" ht="46.5" customHeight="1">
      <c r="A23" s="5">
        <v>15</v>
      </c>
      <c r="B23" s="7" t="s">
        <v>27</v>
      </c>
      <c r="C23" s="5" t="s">
        <v>28</v>
      </c>
      <c r="D23" s="17">
        <v>8</v>
      </c>
      <c r="E23" s="17">
        <v>6</v>
      </c>
      <c r="F23" s="25">
        <v>78566.8</v>
      </c>
      <c r="G23" s="8">
        <v>75291.5</v>
      </c>
      <c r="H23" s="8">
        <f t="shared" si="2"/>
        <v>78566.8</v>
      </c>
      <c r="I23" s="8">
        <f t="shared" si="0"/>
        <v>75291.5</v>
      </c>
      <c r="J23" s="8">
        <f t="shared" si="1"/>
        <v>-3275.300000000003</v>
      </c>
      <c r="K23" s="25" t="s">
        <v>52</v>
      </c>
      <c r="L23" s="8"/>
      <c r="M23" s="8"/>
      <c r="N23" s="8"/>
      <c r="O23" s="8"/>
      <c r="P23" s="8"/>
      <c r="Q23" s="8"/>
      <c r="R23" s="8"/>
      <c r="S23" s="8"/>
    </row>
    <row r="24" spans="1:19" s="6" customFormat="1" ht="60">
      <c r="A24" s="5">
        <v>16</v>
      </c>
      <c r="B24" s="7" t="s">
        <v>35</v>
      </c>
      <c r="C24" s="5" t="s">
        <v>17</v>
      </c>
      <c r="D24" s="17">
        <v>40</v>
      </c>
      <c r="E24" s="17">
        <v>40</v>
      </c>
      <c r="F24" s="25">
        <v>44983.4</v>
      </c>
      <c r="G24" s="8">
        <v>44983.4</v>
      </c>
      <c r="H24" s="8">
        <f t="shared" si="2"/>
        <v>44983.4</v>
      </c>
      <c r="I24" s="8">
        <f t="shared" si="0"/>
        <v>44983.4</v>
      </c>
      <c r="J24" s="8">
        <f>I24-H24</f>
        <v>0</v>
      </c>
      <c r="K24" s="8"/>
      <c r="L24" s="8"/>
      <c r="M24" s="8"/>
      <c r="N24" s="8"/>
      <c r="O24" s="8"/>
      <c r="P24" s="8"/>
      <c r="Q24" s="8"/>
      <c r="R24" s="8"/>
      <c r="S24" s="8"/>
    </row>
    <row r="25" spans="1:19" s="6" customFormat="1" ht="30">
      <c r="A25" s="5">
        <v>17</v>
      </c>
      <c r="B25" s="7" t="s">
        <v>48</v>
      </c>
      <c r="C25" s="5" t="s">
        <v>17</v>
      </c>
      <c r="D25" s="17">
        <v>14</v>
      </c>
      <c r="E25" s="17">
        <v>14</v>
      </c>
      <c r="F25" s="25">
        <v>9377.6</v>
      </c>
      <c r="G25" s="8">
        <v>8687.4</v>
      </c>
      <c r="H25" s="8">
        <f t="shared" si="2"/>
        <v>9377.6</v>
      </c>
      <c r="I25" s="8">
        <f t="shared" si="0"/>
        <v>8687.4</v>
      </c>
      <c r="J25" s="8">
        <f>I25-H25</f>
        <v>-690.2000000000007</v>
      </c>
      <c r="K25" s="8" t="s">
        <v>50</v>
      </c>
      <c r="L25" s="8"/>
      <c r="M25" s="8"/>
      <c r="N25" s="8"/>
      <c r="O25" s="8"/>
      <c r="P25" s="8"/>
      <c r="Q25" s="8"/>
      <c r="R25" s="8"/>
      <c r="S25" s="8"/>
    </row>
    <row r="26" spans="1:19" s="6" customFormat="1" ht="15">
      <c r="A26" s="5"/>
      <c r="B26" s="7"/>
      <c r="C26" s="5"/>
      <c r="D26" s="5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s="21" customFormat="1" ht="14.25">
      <c r="A27" s="18"/>
      <c r="B27" s="19" t="s">
        <v>40</v>
      </c>
      <c r="C27" s="18"/>
      <c r="D27" s="18"/>
      <c r="E27" s="18"/>
      <c r="F27" s="20">
        <f>SUM(F10:F25)</f>
        <v>1196085.1</v>
      </c>
      <c r="G27" s="20">
        <f>SUM(G10:G25)</f>
        <v>1172970.7999999998</v>
      </c>
      <c r="H27" s="20">
        <f>SUM(H10:H25)</f>
        <v>1196085.1</v>
      </c>
      <c r="I27" s="20">
        <f>SUM(I10:I25)</f>
        <v>1172970.7999999998</v>
      </c>
      <c r="J27" s="20">
        <f>SUM(J10:J25)</f>
        <v>-23114.300000000057</v>
      </c>
      <c r="K27" s="20"/>
      <c r="L27" s="20"/>
      <c r="M27" s="20"/>
      <c r="N27" s="20"/>
      <c r="O27" s="20"/>
      <c r="P27" s="20"/>
      <c r="Q27" s="20"/>
      <c r="R27" s="20"/>
      <c r="S27" s="20"/>
    </row>
    <row r="28" spans="1:19" s="6" customFormat="1" ht="15">
      <c r="A28" s="5"/>
      <c r="B28" s="22" t="s">
        <v>29</v>
      </c>
      <c r="C28" s="5"/>
      <c r="D28" s="5"/>
      <c r="E28" s="5"/>
      <c r="F28" s="8">
        <f>F10+F11+F13+F14+F15+F16+(F23-5898.9)*0.492+F12+25352.1+2598.2</f>
        <v>835068.8067999999</v>
      </c>
      <c r="G28" s="8">
        <f>G10+G11+G12+G13+G14+G15+G16+(G23-5898.9)*0.492+27588.9+2257.6</f>
        <v>762637.9592</v>
      </c>
      <c r="H28" s="8">
        <f>F28</f>
        <v>835068.8067999999</v>
      </c>
      <c r="I28" s="8">
        <f>G28</f>
        <v>762637.9592</v>
      </c>
      <c r="J28" s="8">
        <f t="shared" si="1"/>
        <v>-72430.84759999986</v>
      </c>
      <c r="K28" s="8"/>
      <c r="L28" s="8"/>
      <c r="M28" s="8"/>
      <c r="N28" s="8"/>
      <c r="O28" s="8"/>
      <c r="P28" s="8"/>
      <c r="Q28" s="8"/>
      <c r="R28" s="8"/>
      <c r="S28" s="8"/>
    </row>
    <row r="29" spans="1:19" s="6" customFormat="1" ht="15">
      <c r="A29" s="5"/>
      <c r="B29" s="22" t="s">
        <v>30</v>
      </c>
      <c r="C29" s="5"/>
      <c r="D29" s="5"/>
      <c r="E29" s="5"/>
      <c r="F29" s="8">
        <f>F17+F18+F19+F20+F21+F22+(F23-5898.9)*0.508+5898.9+19631.3+6779.4</f>
        <v>361016.2932</v>
      </c>
      <c r="G29" s="8">
        <f>G17+G18+G19+G20+G21+G22+(G23-5898.9)*0.508+5898.9+17394.5+6429.8</f>
        <v>410332.8408</v>
      </c>
      <c r="H29" s="8">
        <f>F29</f>
        <v>361016.2932</v>
      </c>
      <c r="I29" s="8">
        <f>G29</f>
        <v>410332.8408</v>
      </c>
      <c r="J29" s="8">
        <f t="shared" si="1"/>
        <v>49316.54759999999</v>
      </c>
      <c r="K29" s="8"/>
      <c r="L29" s="8"/>
      <c r="M29" s="8"/>
      <c r="N29" s="8"/>
      <c r="O29" s="8"/>
      <c r="P29" s="8"/>
      <c r="Q29" s="8"/>
      <c r="R29" s="8"/>
      <c r="S29" s="8"/>
    </row>
    <row r="30" spans="1:19" s="6" customFormat="1" ht="15">
      <c r="A30" s="15"/>
      <c r="B30" s="23"/>
      <c r="C30" s="15"/>
      <c r="D30" s="15"/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2:19" s="6" customFormat="1" ht="15">
      <c r="B31" s="9"/>
      <c r="F31" s="10"/>
      <c r="G31" s="12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2:19" s="6" customFormat="1" ht="15">
      <c r="B32" s="14" t="s">
        <v>44</v>
      </c>
      <c r="F32" s="10"/>
      <c r="G32" s="12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2:19" s="6" customFormat="1" ht="15">
      <c r="B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s="6" customFormat="1" ht="96.75" customHeight="1">
      <c r="A34" s="5" t="s">
        <v>16</v>
      </c>
      <c r="B34" s="7" t="s">
        <v>42</v>
      </c>
      <c r="C34" s="28" t="s">
        <v>43</v>
      </c>
      <c r="D34" s="29"/>
      <c r="E34" s="17"/>
      <c r="F34" s="25">
        <v>794129.2</v>
      </c>
      <c r="G34" s="25">
        <v>794129.2</v>
      </c>
      <c r="H34" s="8"/>
      <c r="I34" s="8"/>
      <c r="J34" s="8"/>
      <c r="K34" s="8"/>
      <c r="L34" s="8">
        <f>F34</f>
        <v>794129.2</v>
      </c>
      <c r="M34" s="8">
        <f>G34</f>
        <v>794129.2</v>
      </c>
      <c r="N34" s="8"/>
      <c r="O34" s="8" t="s">
        <v>58</v>
      </c>
      <c r="P34" s="8"/>
      <c r="Q34" s="8"/>
      <c r="R34" s="8"/>
      <c r="S34" s="8"/>
    </row>
    <row r="35" spans="1:19" s="21" customFormat="1" ht="14.25">
      <c r="A35" s="18"/>
      <c r="B35" s="24" t="s">
        <v>46</v>
      </c>
      <c r="C35" s="30"/>
      <c r="D35" s="31"/>
      <c r="E35" s="20"/>
      <c r="F35" s="20">
        <f>F34</f>
        <v>794129.2</v>
      </c>
      <c r="G35" s="20">
        <f>G34</f>
        <v>794129.2</v>
      </c>
      <c r="H35" s="20"/>
      <c r="I35" s="20"/>
      <c r="J35" s="20"/>
      <c r="K35" s="20"/>
      <c r="L35" s="20">
        <f>L34</f>
        <v>794129.2</v>
      </c>
      <c r="M35" s="20">
        <f>M34</f>
        <v>794129.2</v>
      </c>
      <c r="N35" s="20"/>
      <c r="O35" s="20"/>
      <c r="P35" s="20"/>
      <c r="Q35" s="20"/>
      <c r="R35" s="20"/>
      <c r="S35" s="18"/>
    </row>
    <row r="36" spans="2:19" s="6" customFormat="1" ht="15">
      <c r="B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2:19" s="6" customFormat="1" ht="15">
      <c r="B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2:19" s="6" customFormat="1" ht="15">
      <c r="B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2:19" s="6" customFormat="1" ht="15">
      <c r="B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2:19" s="6" customFormat="1" ht="15">
      <c r="B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2:19" s="6" customFormat="1" ht="15">
      <c r="B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2:19" s="6" customFormat="1" ht="15">
      <c r="B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2:19" s="6" customFormat="1" ht="15">
      <c r="B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2:19" s="6" customFormat="1" ht="15">
      <c r="B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2:19" s="6" customFormat="1" ht="15">
      <c r="B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2:19" s="6" customFormat="1" ht="15">
      <c r="B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6:19" s="6" customFormat="1" ht="15"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6:19" s="6" customFormat="1" ht="15"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6:19" s="6" customFormat="1" ht="15"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6:19" s="6" customFormat="1" ht="15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6:19" s="6" customFormat="1" ht="15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6:19" s="6" customFormat="1" ht="15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6:19" s="6" customFormat="1" ht="15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6:19" s="6" customFormat="1" ht="15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6:19" s="6" customFormat="1" ht="15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6:19" s="6" customFormat="1" ht="15"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6:19" ht="15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6:19" ht="15"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6:19" ht="15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6:19" ht="15"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6:19" ht="15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</sheetData>
  <sheetProtection/>
  <mergeCells count="12">
    <mergeCell ref="C34:D34"/>
    <mergeCell ref="P8:Q8"/>
    <mergeCell ref="R8:S8"/>
    <mergeCell ref="C35:D35"/>
    <mergeCell ref="A7:S7"/>
    <mergeCell ref="A8:A9"/>
    <mergeCell ref="B8:B9"/>
    <mergeCell ref="C8:C9"/>
    <mergeCell ref="D8:E8"/>
    <mergeCell ref="F8:G8"/>
    <mergeCell ref="H8:K8"/>
    <mergeCell ref="L8:O8"/>
  </mergeCells>
  <printOptions/>
  <pageMargins left="0" right="0" top="0.7874015748031497" bottom="0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Пасечникова</dc:creator>
  <cp:keywords/>
  <dc:description/>
  <cp:lastModifiedBy>Галактионова</cp:lastModifiedBy>
  <cp:lastPrinted>2018-12-14T12:25:02Z</cp:lastPrinted>
  <dcterms:created xsi:type="dcterms:W3CDTF">2016-06-15T05:55:27Z</dcterms:created>
  <dcterms:modified xsi:type="dcterms:W3CDTF">2018-12-14T12:25:06Z</dcterms:modified>
  <cp:category/>
  <cp:version/>
  <cp:contentType/>
  <cp:contentStatus/>
</cp:coreProperties>
</file>