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55" i="1"/>
  <c r="F56"/>
  <c r="F15"/>
  <c r="F16"/>
  <c r="E11" l="1"/>
  <c r="E34"/>
  <c r="D34"/>
  <c r="D23"/>
  <c r="D18"/>
  <c r="F75" l="1"/>
  <c r="F74"/>
  <c r="F73"/>
  <c r="F72"/>
  <c r="F70"/>
  <c r="F69"/>
  <c r="F68"/>
  <c r="F67"/>
  <c r="F65"/>
  <c r="E64"/>
  <c r="D64"/>
  <c r="F61"/>
  <c r="F60"/>
  <c r="F59"/>
  <c r="E58"/>
  <c r="D58"/>
  <c r="D62" s="1"/>
  <c r="F57"/>
  <c r="F51"/>
  <c r="F50"/>
  <c r="F49"/>
  <c r="F48"/>
  <c r="F47"/>
  <c r="F46"/>
  <c r="F45"/>
  <c r="F44"/>
  <c r="E43"/>
  <c r="D43"/>
  <c r="F42"/>
  <c r="F41"/>
  <c r="F40"/>
  <c r="F39"/>
  <c r="F38"/>
  <c r="F37"/>
  <c r="F36"/>
  <c r="F35"/>
  <c r="F34"/>
  <c r="F33"/>
  <c r="F32"/>
  <c r="E31"/>
  <c r="D31"/>
  <c r="F31" s="1"/>
  <c r="E30"/>
  <c r="D30"/>
  <c r="E29"/>
  <c r="F28"/>
  <c r="F27"/>
  <c r="F26"/>
  <c r="F25"/>
  <c r="E24"/>
  <c r="F24" s="1"/>
  <c r="D24"/>
  <c r="F23"/>
  <c r="F22"/>
  <c r="E21"/>
  <c r="F21" s="1"/>
  <c r="D21"/>
  <c r="F20"/>
  <c r="F19"/>
  <c r="E18"/>
  <c r="E10" s="1"/>
  <c r="F17"/>
  <c r="F14"/>
  <c r="F13"/>
  <c r="F12"/>
  <c r="D11"/>
  <c r="D10" s="1"/>
  <c r="F18" l="1"/>
  <c r="E52"/>
  <c r="D29"/>
  <c r="D52" s="1"/>
  <c r="F64"/>
  <c r="F43"/>
  <c r="F30"/>
  <c r="F10"/>
  <c r="F11"/>
  <c r="F58"/>
  <c r="E62"/>
  <c r="F62" s="1"/>
  <c r="D54" l="1"/>
  <c r="F29"/>
  <c r="F52"/>
  <c r="E54"/>
  <c r="F53"/>
  <c r="F54" l="1"/>
</calcChain>
</file>

<file path=xl/sharedStrings.xml><?xml version="1.0" encoding="utf-8"?>
<sst xmlns="http://schemas.openxmlformats.org/spreadsheetml/2006/main" count="212" uniqueCount="151">
  <si>
    <t>№</t>
  </si>
  <si>
    <t>Предусмотрено в</t>
  </si>
  <si>
    <t xml:space="preserve">Факт за  </t>
  </si>
  <si>
    <t>Отклонения</t>
  </si>
  <si>
    <t>п/п</t>
  </si>
  <si>
    <t xml:space="preserve">     Наименование показателей  тарифной  сметы* </t>
  </si>
  <si>
    <t xml:space="preserve">Единица     </t>
  </si>
  <si>
    <t>тарифной смете на</t>
  </si>
  <si>
    <t>%</t>
  </si>
  <si>
    <t>Причины</t>
  </si>
  <si>
    <t xml:space="preserve">измерения </t>
  </si>
  <si>
    <t>I.</t>
  </si>
  <si>
    <t xml:space="preserve">Затраты на производство и   предоставление услуг,  всего </t>
  </si>
  <si>
    <t>тыс.тенге</t>
  </si>
  <si>
    <t>1.</t>
  </si>
  <si>
    <t xml:space="preserve"> Материальные затраты</t>
  </si>
  <si>
    <t>1.1.</t>
  </si>
  <si>
    <t xml:space="preserve">  сырьё и  материалы</t>
  </si>
  <si>
    <t>1.2.</t>
  </si>
  <si>
    <t xml:space="preserve">   ГСМ        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</si>
  <si>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</si>
  <si>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</si>
  <si>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</si>
  <si>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</si>
  <si>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</si>
  <si>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</t>
  </si>
  <si>
    <t>2.1.</t>
  </si>
  <si>
    <t xml:space="preserve">    заработная плата </t>
  </si>
  <si>
    <t>2.2.</t>
  </si>
  <si>
    <t xml:space="preserve">    социальный налог  </t>
  </si>
  <si>
    <t>3.</t>
  </si>
  <si>
    <t xml:space="preserve">Амортизация </t>
  </si>
  <si>
    <t>3.1.</t>
  </si>
  <si>
    <t>Износ  основных средств</t>
  </si>
  <si>
    <t>3.2.</t>
  </si>
  <si>
    <t>Амортизация  нематериальных  активов</t>
  </si>
  <si>
    <t>экономия средств произошла за счет незаконченных работ по програмному обеспечению</t>
  </si>
  <si>
    <t>4.</t>
  </si>
  <si>
    <t>Текущий и капитальный ремонт и другие ремонтно-восстановительные     работы, не приводящие  к  увеличению   стоимости  основных     фондов</t>
  </si>
  <si>
    <t>4.1.</t>
  </si>
  <si>
    <t xml:space="preserve"> - капитальный  ремонт, выполненный хоз.способом</t>
  </si>
  <si>
    <t>4.2.</t>
  </si>
  <si>
    <t xml:space="preserve">  -капитальный ремонт, выполненный  сторонними организациями</t>
  </si>
  <si>
    <t>5.</t>
  </si>
  <si>
    <t>Оплата работ и услуг производственного  характера, выполняемых  сторонними организациями</t>
  </si>
  <si>
    <t>6.</t>
  </si>
  <si>
    <t>Прочие  затраты  , всего</t>
  </si>
  <si>
    <t>II.</t>
  </si>
  <si>
    <t xml:space="preserve">  Расходы периода,    всего     </t>
  </si>
  <si>
    <t>7.</t>
  </si>
  <si>
    <t>Общие и административные расходы,  всего</t>
  </si>
  <si>
    <t>7.1.</t>
  </si>
  <si>
    <t>Расходы на оплату  труда ,всего</t>
  </si>
  <si>
    <t xml:space="preserve">  -заработная плата административного персонала    </t>
  </si>
  <si>
    <t xml:space="preserve">  -социальный налог </t>
  </si>
  <si>
    <t>7.2.</t>
  </si>
  <si>
    <t xml:space="preserve">Налоги     </t>
  </si>
  <si>
    <t>7.3.</t>
  </si>
  <si>
    <t xml:space="preserve">Оплата работ и услуг, выполненных сторонними организациями </t>
  </si>
  <si>
    <t>7.4.</t>
  </si>
  <si>
    <t xml:space="preserve">Расходы  подлежащие  лимитированию  </t>
  </si>
  <si>
    <t>7.5.</t>
  </si>
  <si>
    <t>Износ основных средств</t>
  </si>
  <si>
    <t>7.6.</t>
  </si>
  <si>
    <t>Амортизация 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</si>
  <si>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</si>
  <si>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</si>
  <si>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</si>
  <si>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</si>
  <si>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</si>
  <si>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содержание и текущий ремонт</t>
  </si>
  <si>
    <t>7.10.</t>
  </si>
  <si>
    <t>Прочие административные  расходы</t>
  </si>
  <si>
    <t>8.</t>
  </si>
  <si>
    <t>Расходы на содержание службы сбыта,  всего</t>
  </si>
  <si>
    <t>8.1.</t>
  </si>
  <si>
    <t xml:space="preserve">   -заработная плата     </t>
  </si>
  <si>
    <t>8.2.</t>
  </si>
  <si>
    <t xml:space="preserve">   -социальный налог                </t>
  </si>
  <si>
    <t>8.3.</t>
  </si>
  <si>
    <t xml:space="preserve">   -износ основных средств</t>
  </si>
  <si>
    <t>8.4.</t>
  </si>
  <si>
    <t xml:space="preserve">   - амортизация нематериальных активов</t>
  </si>
  <si>
    <t>8.5.</t>
  </si>
  <si>
    <t xml:space="preserve">   - электроэнергия</t>
  </si>
  <si>
    <t>8.6.</t>
  </si>
  <si>
    <t xml:space="preserve">   - теплоэнергия</t>
  </si>
  <si>
    <t>8.7.</t>
  </si>
  <si>
    <t xml:space="preserve">   -материалы  на текущий ремонт и содержание ОС</t>
  </si>
  <si>
    <t>8.8.</t>
  </si>
  <si>
    <t xml:space="preserve">   - прочие затраты службы сбыта :</t>
  </si>
  <si>
    <t>III.</t>
  </si>
  <si>
    <t xml:space="preserve">Всего затрат            </t>
  </si>
  <si>
    <t>IV.</t>
  </si>
  <si>
    <t>Норма прибыли, в т.ч.</t>
  </si>
  <si>
    <t xml:space="preserve">    -"-</t>
  </si>
  <si>
    <t>V.</t>
  </si>
  <si>
    <t>Доходы</t>
  </si>
  <si>
    <t>VI.</t>
  </si>
  <si>
    <t xml:space="preserve">Объемы оказываемых услуг </t>
  </si>
  <si>
    <t xml:space="preserve">  -население</t>
  </si>
  <si>
    <t>установка приборов учета</t>
  </si>
  <si>
    <t xml:space="preserve"> - предприятия, занимающиеся производством тепловой энергии и оказанием услуг горячего водоснабжения</t>
  </si>
  <si>
    <t xml:space="preserve"> - прочие потребители  ( включая бюджетные орг-ции)</t>
  </si>
  <si>
    <t>снижение фактических объёмов от заявленных в договорах</t>
  </si>
  <si>
    <t>VII.</t>
  </si>
  <si>
    <t xml:space="preserve">Справочно: </t>
  </si>
  <si>
    <t>9.</t>
  </si>
  <si>
    <t>Среднесписочная   численность  персонала   всего ,   в  том числе :</t>
  </si>
  <si>
    <t>чел.</t>
  </si>
  <si>
    <t>9.1.</t>
  </si>
  <si>
    <t xml:space="preserve"> -производственного персонала  </t>
  </si>
  <si>
    <t>9.2.</t>
  </si>
  <si>
    <t xml:space="preserve"> - персонал, занятый на кап. ремонте хоз.способом, с увеличением стоимости ОС и на изготовлении изделий</t>
  </si>
  <si>
    <t>9.3.</t>
  </si>
  <si>
    <t xml:space="preserve"> -административного персонала</t>
  </si>
  <si>
    <t>прием персонала на время декретных отпусков</t>
  </si>
  <si>
    <t>9.4.</t>
  </si>
  <si>
    <t xml:space="preserve"> - водители  легкового автотранспорта</t>
  </si>
  <si>
    <t>9.5.</t>
  </si>
  <si>
    <t xml:space="preserve">  -персонала службы реализации  услуг</t>
  </si>
  <si>
    <t>сокращение персонала в связи с оптимизацией</t>
  </si>
  <si>
    <t>10.</t>
  </si>
  <si>
    <t xml:space="preserve">Среднемесячная   заработная    плата, всего               </t>
  </si>
  <si>
    <t>тенге/м-ц</t>
  </si>
  <si>
    <t>в том числе:</t>
  </si>
  <si>
    <t>10.1.</t>
  </si>
  <si>
    <t>10.2.</t>
  </si>
  <si>
    <t>10.3.</t>
  </si>
  <si>
    <t>10.4.</t>
  </si>
  <si>
    <t>сверхурочная работа и по приказу в выходные и праздничные дни, оплата отпускных</t>
  </si>
  <si>
    <t>сокращение персонала в связи с оптимизацией и распределением фонда оплаты сокращенных единиц</t>
  </si>
  <si>
    <t xml:space="preserve">     Отчет об  исполнении  тарифной   сметы   на   услуги  водоотведения   за  2019 год </t>
  </si>
  <si>
    <t>в натуральных показателях</t>
  </si>
  <si>
    <t>тыс.кВт</t>
  </si>
  <si>
    <t>цена электроэнергии</t>
  </si>
  <si>
    <t>тенге/кВт-ч</t>
  </si>
  <si>
    <t xml:space="preserve"> корпоративный подоходный налог (20%)</t>
  </si>
  <si>
    <t>Регулируемая база задействованных активов (РБА)</t>
  </si>
  <si>
    <t>тыс. тенге</t>
  </si>
  <si>
    <t>VIII.</t>
  </si>
  <si>
    <t>Тариф по предельному уровню за м3, без НДС</t>
  </si>
  <si>
    <t xml:space="preserve">2019 год </t>
  </si>
  <si>
    <t>2019 год</t>
  </si>
  <si>
    <t>тыс.м³</t>
  </si>
  <si>
    <t>тенге/м³</t>
  </si>
  <si>
    <r>
      <t xml:space="preserve">Наименование субъекта </t>
    </r>
    <r>
      <rPr>
        <b/>
        <u/>
        <sz val="14"/>
        <rFont val="Times New Roman"/>
        <family val="1"/>
        <charset val="204"/>
      </rPr>
      <t xml:space="preserve"> ГКП  на праве хозяйственного ведения  "Өскемен Водоканал"  акимата г.Усть-Каменогорска</t>
    </r>
  </si>
  <si>
    <t>Установка энергосберегающего освещения</t>
  </si>
  <si>
    <t>сверхурочная работа и по приказу в выходные и праздничные дни</t>
  </si>
  <si>
    <t xml:space="preserve">                             Директор ГКП "Өскемен Водоканал" </t>
  </si>
  <si>
    <t>Е.М. Аубакиров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</si>
</sst>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3" borderId="10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" fontId="1" fillId="3" borderId="10" xfId="0" applyNumberFormat="1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O2/Desktop/&#1092;&#1072;&#1081;&#1083;%20&#1063;&#1072;&#1090;/&#1054;&#1090;&#1095;&#1077;&#1090;%20&#1087;&#1086;%20&#1080;&#1089;&#1087;&#1086;&#1083;&#1085;&#1077;&#1085;&#1080;&#1102;%20&#1058;&#1057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В"/>
      <sheetName val="расшифр.В"/>
      <sheetName val="смета К"/>
      <sheetName val="расшифр.К"/>
    </sheetNames>
    <sheetDataSet>
      <sheetData sheetId="0"/>
      <sheetData sheetId="1"/>
      <sheetData sheetId="2"/>
      <sheetData sheetId="3">
        <row r="45">
          <cell r="D45">
            <v>61338.859999999993</v>
          </cell>
          <cell r="E45">
            <v>62219.53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76" zoomScale="80" zoomScaleNormal="80" workbookViewId="0">
      <selection activeCell="F81" sqref="F81"/>
    </sheetView>
  </sheetViews>
  <sheetFormatPr defaultRowHeight="18.75"/>
  <cols>
    <col min="1" max="1" width="7.85546875" style="10" customWidth="1"/>
    <col min="2" max="2" width="65.5703125" style="8" customWidth="1"/>
    <col min="3" max="3" width="18.28515625" style="8" customWidth="1"/>
    <col min="4" max="4" width="24" style="8" customWidth="1"/>
    <col min="5" max="5" width="23.42578125" style="8" customWidth="1"/>
    <col min="6" max="6" width="18" style="8" customWidth="1"/>
    <col min="7" max="7" width="41.28515625" style="11" customWidth="1"/>
    <col min="8" max="8" width="9.140625" style="8"/>
    <col min="9" max="9" width="9.85546875" style="8" bestFit="1" customWidth="1"/>
    <col min="10" max="256" width="9.140625" style="8"/>
    <col min="257" max="257" width="7.85546875" style="8" customWidth="1"/>
    <col min="258" max="258" width="86" style="8" customWidth="1"/>
    <col min="259" max="259" width="18.28515625" style="8" customWidth="1"/>
    <col min="260" max="260" width="26.28515625" style="8" customWidth="1"/>
    <col min="261" max="261" width="23.42578125" style="8" customWidth="1"/>
    <col min="262" max="262" width="18" style="8" customWidth="1"/>
    <col min="263" max="263" width="90.28515625" style="8" customWidth="1"/>
    <col min="264" max="264" width="9.140625" style="8"/>
    <col min="265" max="265" width="9.85546875" style="8" bestFit="1" customWidth="1"/>
    <col min="266" max="512" width="9.140625" style="8"/>
    <col min="513" max="513" width="7.85546875" style="8" customWidth="1"/>
    <col min="514" max="514" width="86" style="8" customWidth="1"/>
    <col min="515" max="515" width="18.28515625" style="8" customWidth="1"/>
    <col min="516" max="516" width="26.28515625" style="8" customWidth="1"/>
    <col min="517" max="517" width="23.42578125" style="8" customWidth="1"/>
    <col min="518" max="518" width="18" style="8" customWidth="1"/>
    <col min="519" max="519" width="90.28515625" style="8" customWidth="1"/>
    <col min="520" max="520" width="9.140625" style="8"/>
    <col min="521" max="521" width="9.85546875" style="8" bestFit="1" customWidth="1"/>
    <col min="522" max="768" width="9.140625" style="8"/>
    <col min="769" max="769" width="7.85546875" style="8" customWidth="1"/>
    <col min="770" max="770" width="86" style="8" customWidth="1"/>
    <col min="771" max="771" width="18.28515625" style="8" customWidth="1"/>
    <col min="772" max="772" width="26.28515625" style="8" customWidth="1"/>
    <col min="773" max="773" width="23.42578125" style="8" customWidth="1"/>
    <col min="774" max="774" width="18" style="8" customWidth="1"/>
    <col min="775" max="775" width="90.28515625" style="8" customWidth="1"/>
    <col min="776" max="776" width="9.140625" style="8"/>
    <col min="777" max="777" width="9.85546875" style="8" bestFit="1" customWidth="1"/>
    <col min="778" max="1024" width="9.140625" style="8"/>
    <col min="1025" max="1025" width="7.85546875" style="8" customWidth="1"/>
    <col min="1026" max="1026" width="86" style="8" customWidth="1"/>
    <col min="1027" max="1027" width="18.28515625" style="8" customWidth="1"/>
    <col min="1028" max="1028" width="26.28515625" style="8" customWidth="1"/>
    <col min="1029" max="1029" width="23.42578125" style="8" customWidth="1"/>
    <col min="1030" max="1030" width="18" style="8" customWidth="1"/>
    <col min="1031" max="1031" width="90.28515625" style="8" customWidth="1"/>
    <col min="1032" max="1032" width="9.140625" style="8"/>
    <col min="1033" max="1033" width="9.85546875" style="8" bestFit="1" customWidth="1"/>
    <col min="1034" max="1280" width="9.140625" style="8"/>
    <col min="1281" max="1281" width="7.85546875" style="8" customWidth="1"/>
    <col min="1282" max="1282" width="86" style="8" customWidth="1"/>
    <col min="1283" max="1283" width="18.28515625" style="8" customWidth="1"/>
    <col min="1284" max="1284" width="26.28515625" style="8" customWidth="1"/>
    <col min="1285" max="1285" width="23.42578125" style="8" customWidth="1"/>
    <col min="1286" max="1286" width="18" style="8" customWidth="1"/>
    <col min="1287" max="1287" width="90.28515625" style="8" customWidth="1"/>
    <col min="1288" max="1288" width="9.140625" style="8"/>
    <col min="1289" max="1289" width="9.85546875" style="8" bestFit="1" customWidth="1"/>
    <col min="1290" max="1536" width="9.140625" style="8"/>
    <col min="1537" max="1537" width="7.85546875" style="8" customWidth="1"/>
    <col min="1538" max="1538" width="86" style="8" customWidth="1"/>
    <col min="1539" max="1539" width="18.28515625" style="8" customWidth="1"/>
    <col min="1540" max="1540" width="26.28515625" style="8" customWidth="1"/>
    <col min="1541" max="1541" width="23.42578125" style="8" customWidth="1"/>
    <col min="1542" max="1542" width="18" style="8" customWidth="1"/>
    <col min="1543" max="1543" width="90.28515625" style="8" customWidth="1"/>
    <col min="1544" max="1544" width="9.140625" style="8"/>
    <col min="1545" max="1545" width="9.85546875" style="8" bestFit="1" customWidth="1"/>
    <col min="1546" max="1792" width="9.140625" style="8"/>
    <col min="1793" max="1793" width="7.85546875" style="8" customWidth="1"/>
    <col min="1794" max="1794" width="86" style="8" customWidth="1"/>
    <col min="1795" max="1795" width="18.28515625" style="8" customWidth="1"/>
    <col min="1796" max="1796" width="26.28515625" style="8" customWidth="1"/>
    <col min="1797" max="1797" width="23.42578125" style="8" customWidth="1"/>
    <col min="1798" max="1798" width="18" style="8" customWidth="1"/>
    <col min="1799" max="1799" width="90.28515625" style="8" customWidth="1"/>
    <col min="1800" max="1800" width="9.140625" style="8"/>
    <col min="1801" max="1801" width="9.85546875" style="8" bestFit="1" customWidth="1"/>
    <col min="1802" max="2048" width="9.140625" style="8"/>
    <col min="2049" max="2049" width="7.85546875" style="8" customWidth="1"/>
    <col min="2050" max="2050" width="86" style="8" customWidth="1"/>
    <col min="2051" max="2051" width="18.28515625" style="8" customWidth="1"/>
    <col min="2052" max="2052" width="26.28515625" style="8" customWidth="1"/>
    <col min="2053" max="2053" width="23.42578125" style="8" customWidth="1"/>
    <col min="2054" max="2054" width="18" style="8" customWidth="1"/>
    <col min="2055" max="2055" width="90.28515625" style="8" customWidth="1"/>
    <col min="2056" max="2056" width="9.140625" style="8"/>
    <col min="2057" max="2057" width="9.85546875" style="8" bestFit="1" customWidth="1"/>
    <col min="2058" max="2304" width="9.140625" style="8"/>
    <col min="2305" max="2305" width="7.85546875" style="8" customWidth="1"/>
    <col min="2306" max="2306" width="86" style="8" customWidth="1"/>
    <col min="2307" max="2307" width="18.28515625" style="8" customWidth="1"/>
    <col min="2308" max="2308" width="26.28515625" style="8" customWidth="1"/>
    <col min="2309" max="2309" width="23.42578125" style="8" customWidth="1"/>
    <col min="2310" max="2310" width="18" style="8" customWidth="1"/>
    <col min="2311" max="2311" width="90.28515625" style="8" customWidth="1"/>
    <col min="2312" max="2312" width="9.140625" style="8"/>
    <col min="2313" max="2313" width="9.85546875" style="8" bestFit="1" customWidth="1"/>
    <col min="2314" max="2560" width="9.140625" style="8"/>
    <col min="2561" max="2561" width="7.85546875" style="8" customWidth="1"/>
    <col min="2562" max="2562" width="86" style="8" customWidth="1"/>
    <col min="2563" max="2563" width="18.28515625" style="8" customWidth="1"/>
    <col min="2564" max="2564" width="26.28515625" style="8" customWidth="1"/>
    <col min="2565" max="2565" width="23.42578125" style="8" customWidth="1"/>
    <col min="2566" max="2566" width="18" style="8" customWidth="1"/>
    <col min="2567" max="2567" width="90.28515625" style="8" customWidth="1"/>
    <col min="2568" max="2568" width="9.140625" style="8"/>
    <col min="2569" max="2569" width="9.85546875" style="8" bestFit="1" customWidth="1"/>
    <col min="2570" max="2816" width="9.140625" style="8"/>
    <col min="2817" max="2817" width="7.85546875" style="8" customWidth="1"/>
    <col min="2818" max="2818" width="86" style="8" customWidth="1"/>
    <col min="2819" max="2819" width="18.28515625" style="8" customWidth="1"/>
    <col min="2820" max="2820" width="26.28515625" style="8" customWidth="1"/>
    <col min="2821" max="2821" width="23.42578125" style="8" customWidth="1"/>
    <col min="2822" max="2822" width="18" style="8" customWidth="1"/>
    <col min="2823" max="2823" width="90.28515625" style="8" customWidth="1"/>
    <col min="2824" max="2824" width="9.140625" style="8"/>
    <col min="2825" max="2825" width="9.85546875" style="8" bestFit="1" customWidth="1"/>
    <col min="2826" max="3072" width="9.140625" style="8"/>
    <col min="3073" max="3073" width="7.85546875" style="8" customWidth="1"/>
    <col min="3074" max="3074" width="86" style="8" customWidth="1"/>
    <col min="3075" max="3075" width="18.28515625" style="8" customWidth="1"/>
    <col min="3076" max="3076" width="26.28515625" style="8" customWidth="1"/>
    <col min="3077" max="3077" width="23.42578125" style="8" customWidth="1"/>
    <col min="3078" max="3078" width="18" style="8" customWidth="1"/>
    <col min="3079" max="3079" width="90.28515625" style="8" customWidth="1"/>
    <col min="3080" max="3080" width="9.140625" style="8"/>
    <col min="3081" max="3081" width="9.85546875" style="8" bestFit="1" customWidth="1"/>
    <col min="3082" max="3328" width="9.140625" style="8"/>
    <col min="3329" max="3329" width="7.85546875" style="8" customWidth="1"/>
    <col min="3330" max="3330" width="86" style="8" customWidth="1"/>
    <col min="3331" max="3331" width="18.28515625" style="8" customWidth="1"/>
    <col min="3332" max="3332" width="26.28515625" style="8" customWidth="1"/>
    <col min="3333" max="3333" width="23.42578125" style="8" customWidth="1"/>
    <col min="3334" max="3334" width="18" style="8" customWidth="1"/>
    <col min="3335" max="3335" width="90.28515625" style="8" customWidth="1"/>
    <col min="3336" max="3336" width="9.140625" style="8"/>
    <col min="3337" max="3337" width="9.85546875" style="8" bestFit="1" customWidth="1"/>
    <col min="3338" max="3584" width="9.140625" style="8"/>
    <col min="3585" max="3585" width="7.85546875" style="8" customWidth="1"/>
    <col min="3586" max="3586" width="86" style="8" customWidth="1"/>
    <col min="3587" max="3587" width="18.28515625" style="8" customWidth="1"/>
    <col min="3588" max="3588" width="26.28515625" style="8" customWidth="1"/>
    <col min="3589" max="3589" width="23.42578125" style="8" customWidth="1"/>
    <col min="3590" max="3590" width="18" style="8" customWidth="1"/>
    <col min="3591" max="3591" width="90.28515625" style="8" customWidth="1"/>
    <col min="3592" max="3592" width="9.140625" style="8"/>
    <col min="3593" max="3593" width="9.85546875" style="8" bestFit="1" customWidth="1"/>
    <col min="3594" max="3840" width="9.140625" style="8"/>
    <col min="3841" max="3841" width="7.85546875" style="8" customWidth="1"/>
    <col min="3842" max="3842" width="86" style="8" customWidth="1"/>
    <col min="3843" max="3843" width="18.28515625" style="8" customWidth="1"/>
    <col min="3844" max="3844" width="26.28515625" style="8" customWidth="1"/>
    <col min="3845" max="3845" width="23.42578125" style="8" customWidth="1"/>
    <col min="3846" max="3846" width="18" style="8" customWidth="1"/>
    <col min="3847" max="3847" width="90.28515625" style="8" customWidth="1"/>
    <col min="3848" max="3848" width="9.140625" style="8"/>
    <col min="3849" max="3849" width="9.85546875" style="8" bestFit="1" customWidth="1"/>
    <col min="3850" max="4096" width="9.140625" style="8"/>
    <col min="4097" max="4097" width="7.85546875" style="8" customWidth="1"/>
    <col min="4098" max="4098" width="86" style="8" customWidth="1"/>
    <col min="4099" max="4099" width="18.28515625" style="8" customWidth="1"/>
    <col min="4100" max="4100" width="26.28515625" style="8" customWidth="1"/>
    <col min="4101" max="4101" width="23.42578125" style="8" customWidth="1"/>
    <col min="4102" max="4102" width="18" style="8" customWidth="1"/>
    <col min="4103" max="4103" width="90.28515625" style="8" customWidth="1"/>
    <col min="4104" max="4104" width="9.140625" style="8"/>
    <col min="4105" max="4105" width="9.85546875" style="8" bestFit="1" customWidth="1"/>
    <col min="4106" max="4352" width="9.140625" style="8"/>
    <col min="4353" max="4353" width="7.85546875" style="8" customWidth="1"/>
    <col min="4354" max="4354" width="86" style="8" customWidth="1"/>
    <col min="4355" max="4355" width="18.28515625" style="8" customWidth="1"/>
    <col min="4356" max="4356" width="26.28515625" style="8" customWidth="1"/>
    <col min="4357" max="4357" width="23.42578125" style="8" customWidth="1"/>
    <col min="4358" max="4358" width="18" style="8" customWidth="1"/>
    <col min="4359" max="4359" width="90.28515625" style="8" customWidth="1"/>
    <col min="4360" max="4360" width="9.140625" style="8"/>
    <col min="4361" max="4361" width="9.85546875" style="8" bestFit="1" customWidth="1"/>
    <col min="4362" max="4608" width="9.140625" style="8"/>
    <col min="4609" max="4609" width="7.85546875" style="8" customWidth="1"/>
    <col min="4610" max="4610" width="86" style="8" customWidth="1"/>
    <col min="4611" max="4611" width="18.28515625" style="8" customWidth="1"/>
    <col min="4612" max="4612" width="26.28515625" style="8" customWidth="1"/>
    <col min="4613" max="4613" width="23.42578125" style="8" customWidth="1"/>
    <col min="4614" max="4614" width="18" style="8" customWidth="1"/>
    <col min="4615" max="4615" width="90.28515625" style="8" customWidth="1"/>
    <col min="4616" max="4616" width="9.140625" style="8"/>
    <col min="4617" max="4617" width="9.85546875" style="8" bestFit="1" customWidth="1"/>
    <col min="4618" max="4864" width="9.140625" style="8"/>
    <col min="4865" max="4865" width="7.85546875" style="8" customWidth="1"/>
    <col min="4866" max="4866" width="86" style="8" customWidth="1"/>
    <col min="4867" max="4867" width="18.28515625" style="8" customWidth="1"/>
    <col min="4868" max="4868" width="26.28515625" style="8" customWidth="1"/>
    <col min="4869" max="4869" width="23.42578125" style="8" customWidth="1"/>
    <col min="4870" max="4870" width="18" style="8" customWidth="1"/>
    <col min="4871" max="4871" width="90.28515625" style="8" customWidth="1"/>
    <col min="4872" max="4872" width="9.140625" style="8"/>
    <col min="4873" max="4873" width="9.85546875" style="8" bestFit="1" customWidth="1"/>
    <col min="4874" max="5120" width="9.140625" style="8"/>
    <col min="5121" max="5121" width="7.85546875" style="8" customWidth="1"/>
    <col min="5122" max="5122" width="86" style="8" customWidth="1"/>
    <col min="5123" max="5123" width="18.28515625" style="8" customWidth="1"/>
    <col min="5124" max="5124" width="26.28515625" style="8" customWidth="1"/>
    <col min="5125" max="5125" width="23.42578125" style="8" customWidth="1"/>
    <col min="5126" max="5126" width="18" style="8" customWidth="1"/>
    <col min="5127" max="5127" width="90.28515625" style="8" customWidth="1"/>
    <col min="5128" max="5128" width="9.140625" style="8"/>
    <col min="5129" max="5129" width="9.85546875" style="8" bestFit="1" customWidth="1"/>
    <col min="5130" max="5376" width="9.140625" style="8"/>
    <col min="5377" max="5377" width="7.85546875" style="8" customWidth="1"/>
    <col min="5378" max="5378" width="86" style="8" customWidth="1"/>
    <col min="5379" max="5379" width="18.28515625" style="8" customWidth="1"/>
    <col min="5380" max="5380" width="26.28515625" style="8" customWidth="1"/>
    <col min="5381" max="5381" width="23.42578125" style="8" customWidth="1"/>
    <col min="5382" max="5382" width="18" style="8" customWidth="1"/>
    <col min="5383" max="5383" width="90.28515625" style="8" customWidth="1"/>
    <col min="5384" max="5384" width="9.140625" style="8"/>
    <col min="5385" max="5385" width="9.85546875" style="8" bestFit="1" customWidth="1"/>
    <col min="5386" max="5632" width="9.140625" style="8"/>
    <col min="5633" max="5633" width="7.85546875" style="8" customWidth="1"/>
    <col min="5634" max="5634" width="86" style="8" customWidth="1"/>
    <col min="5635" max="5635" width="18.28515625" style="8" customWidth="1"/>
    <col min="5636" max="5636" width="26.28515625" style="8" customWidth="1"/>
    <col min="5637" max="5637" width="23.42578125" style="8" customWidth="1"/>
    <col min="5638" max="5638" width="18" style="8" customWidth="1"/>
    <col min="5639" max="5639" width="90.28515625" style="8" customWidth="1"/>
    <col min="5640" max="5640" width="9.140625" style="8"/>
    <col min="5641" max="5641" width="9.85546875" style="8" bestFit="1" customWidth="1"/>
    <col min="5642" max="5888" width="9.140625" style="8"/>
    <col min="5889" max="5889" width="7.85546875" style="8" customWidth="1"/>
    <col min="5890" max="5890" width="86" style="8" customWidth="1"/>
    <col min="5891" max="5891" width="18.28515625" style="8" customWidth="1"/>
    <col min="5892" max="5892" width="26.28515625" style="8" customWidth="1"/>
    <col min="5893" max="5893" width="23.42578125" style="8" customWidth="1"/>
    <col min="5894" max="5894" width="18" style="8" customWidth="1"/>
    <col min="5895" max="5895" width="90.28515625" style="8" customWidth="1"/>
    <col min="5896" max="5896" width="9.140625" style="8"/>
    <col min="5897" max="5897" width="9.85546875" style="8" bestFit="1" customWidth="1"/>
    <col min="5898" max="6144" width="9.140625" style="8"/>
    <col min="6145" max="6145" width="7.85546875" style="8" customWidth="1"/>
    <col min="6146" max="6146" width="86" style="8" customWidth="1"/>
    <col min="6147" max="6147" width="18.28515625" style="8" customWidth="1"/>
    <col min="6148" max="6148" width="26.28515625" style="8" customWidth="1"/>
    <col min="6149" max="6149" width="23.42578125" style="8" customWidth="1"/>
    <col min="6150" max="6150" width="18" style="8" customWidth="1"/>
    <col min="6151" max="6151" width="90.28515625" style="8" customWidth="1"/>
    <col min="6152" max="6152" width="9.140625" style="8"/>
    <col min="6153" max="6153" width="9.85546875" style="8" bestFit="1" customWidth="1"/>
    <col min="6154" max="6400" width="9.140625" style="8"/>
    <col min="6401" max="6401" width="7.85546875" style="8" customWidth="1"/>
    <col min="6402" max="6402" width="86" style="8" customWidth="1"/>
    <col min="6403" max="6403" width="18.28515625" style="8" customWidth="1"/>
    <col min="6404" max="6404" width="26.28515625" style="8" customWidth="1"/>
    <col min="6405" max="6405" width="23.42578125" style="8" customWidth="1"/>
    <col min="6406" max="6406" width="18" style="8" customWidth="1"/>
    <col min="6407" max="6407" width="90.28515625" style="8" customWidth="1"/>
    <col min="6408" max="6408" width="9.140625" style="8"/>
    <col min="6409" max="6409" width="9.85546875" style="8" bestFit="1" customWidth="1"/>
    <col min="6410" max="6656" width="9.140625" style="8"/>
    <col min="6657" max="6657" width="7.85546875" style="8" customWidth="1"/>
    <col min="6658" max="6658" width="86" style="8" customWidth="1"/>
    <col min="6659" max="6659" width="18.28515625" style="8" customWidth="1"/>
    <col min="6660" max="6660" width="26.28515625" style="8" customWidth="1"/>
    <col min="6661" max="6661" width="23.42578125" style="8" customWidth="1"/>
    <col min="6662" max="6662" width="18" style="8" customWidth="1"/>
    <col min="6663" max="6663" width="90.28515625" style="8" customWidth="1"/>
    <col min="6664" max="6664" width="9.140625" style="8"/>
    <col min="6665" max="6665" width="9.85546875" style="8" bestFit="1" customWidth="1"/>
    <col min="6666" max="6912" width="9.140625" style="8"/>
    <col min="6913" max="6913" width="7.85546875" style="8" customWidth="1"/>
    <col min="6914" max="6914" width="86" style="8" customWidth="1"/>
    <col min="6915" max="6915" width="18.28515625" style="8" customWidth="1"/>
    <col min="6916" max="6916" width="26.28515625" style="8" customWidth="1"/>
    <col min="6917" max="6917" width="23.42578125" style="8" customWidth="1"/>
    <col min="6918" max="6918" width="18" style="8" customWidth="1"/>
    <col min="6919" max="6919" width="90.28515625" style="8" customWidth="1"/>
    <col min="6920" max="6920" width="9.140625" style="8"/>
    <col min="6921" max="6921" width="9.85546875" style="8" bestFit="1" customWidth="1"/>
    <col min="6922" max="7168" width="9.140625" style="8"/>
    <col min="7169" max="7169" width="7.85546875" style="8" customWidth="1"/>
    <col min="7170" max="7170" width="86" style="8" customWidth="1"/>
    <col min="7171" max="7171" width="18.28515625" style="8" customWidth="1"/>
    <col min="7172" max="7172" width="26.28515625" style="8" customWidth="1"/>
    <col min="7173" max="7173" width="23.42578125" style="8" customWidth="1"/>
    <col min="7174" max="7174" width="18" style="8" customWidth="1"/>
    <col min="7175" max="7175" width="90.28515625" style="8" customWidth="1"/>
    <col min="7176" max="7176" width="9.140625" style="8"/>
    <col min="7177" max="7177" width="9.85546875" style="8" bestFit="1" customWidth="1"/>
    <col min="7178" max="7424" width="9.140625" style="8"/>
    <col min="7425" max="7425" width="7.85546875" style="8" customWidth="1"/>
    <col min="7426" max="7426" width="86" style="8" customWidth="1"/>
    <col min="7427" max="7427" width="18.28515625" style="8" customWidth="1"/>
    <col min="7428" max="7428" width="26.28515625" style="8" customWidth="1"/>
    <col min="7429" max="7429" width="23.42578125" style="8" customWidth="1"/>
    <col min="7430" max="7430" width="18" style="8" customWidth="1"/>
    <col min="7431" max="7431" width="90.28515625" style="8" customWidth="1"/>
    <col min="7432" max="7432" width="9.140625" style="8"/>
    <col min="7433" max="7433" width="9.85546875" style="8" bestFit="1" customWidth="1"/>
    <col min="7434" max="7680" width="9.140625" style="8"/>
    <col min="7681" max="7681" width="7.85546875" style="8" customWidth="1"/>
    <col min="7682" max="7682" width="86" style="8" customWidth="1"/>
    <col min="7683" max="7683" width="18.28515625" style="8" customWidth="1"/>
    <col min="7684" max="7684" width="26.28515625" style="8" customWidth="1"/>
    <col min="7685" max="7685" width="23.42578125" style="8" customWidth="1"/>
    <col min="7686" max="7686" width="18" style="8" customWidth="1"/>
    <col min="7687" max="7687" width="90.28515625" style="8" customWidth="1"/>
    <col min="7688" max="7688" width="9.140625" style="8"/>
    <col min="7689" max="7689" width="9.85546875" style="8" bestFit="1" customWidth="1"/>
    <col min="7690" max="7936" width="9.140625" style="8"/>
    <col min="7937" max="7937" width="7.85546875" style="8" customWidth="1"/>
    <col min="7938" max="7938" width="86" style="8" customWidth="1"/>
    <col min="7939" max="7939" width="18.28515625" style="8" customWidth="1"/>
    <col min="7940" max="7940" width="26.28515625" style="8" customWidth="1"/>
    <col min="7941" max="7941" width="23.42578125" style="8" customWidth="1"/>
    <col min="7942" max="7942" width="18" style="8" customWidth="1"/>
    <col min="7943" max="7943" width="90.28515625" style="8" customWidth="1"/>
    <col min="7944" max="7944" width="9.140625" style="8"/>
    <col min="7945" max="7945" width="9.85546875" style="8" bestFit="1" customWidth="1"/>
    <col min="7946" max="8192" width="9.140625" style="8"/>
    <col min="8193" max="8193" width="7.85546875" style="8" customWidth="1"/>
    <col min="8194" max="8194" width="86" style="8" customWidth="1"/>
    <col min="8195" max="8195" width="18.28515625" style="8" customWidth="1"/>
    <col min="8196" max="8196" width="26.28515625" style="8" customWidth="1"/>
    <col min="8197" max="8197" width="23.42578125" style="8" customWidth="1"/>
    <col min="8198" max="8198" width="18" style="8" customWidth="1"/>
    <col min="8199" max="8199" width="90.28515625" style="8" customWidth="1"/>
    <col min="8200" max="8200" width="9.140625" style="8"/>
    <col min="8201" max="8201" width="9.85546875" style="8" bestFit="1" customWidth="1"/>
    <col min="8202" max="8448" width="9.140625" style="8"/>
    <col min="8449" max="8449" width="7.85546875" style="8" customWidth="1"/>
    <col min="8450" max="8450" width="86" style="8" customWidth="1"/>
    <col min="8451" max="8451" width="18.28515625" style="8" customWidth="1"/>
    <col min="8452" max="8452" width="26.28515625" style="8" customWidth="1"/>
    <col min="8453" max="8453" width="23.42578125" style="8" customWidth="1"/>
    <col min="8454" max="8454" width="18" style="8" customWidth="1"/>
    <col min="8455" max="8455" width="90.28515625" style="8" customWidth="1"/>
    <col min="8456" max="8456" width="9.140625" style="8"/>
    <col min="8457" max="8457" width="9.85546875" style="8" bestFit="1" customWidth="1"/>
    <col min="8458" max="8704" width="9.140625" style="8"/>
    <col min="8705" max="8705" width="7.85546875" style="8" customWidth="1"/>
    <col min="8706" max="8706" width="86" style="8" customWidth="1"/>
    <col min="8707" max="8707" width="18.28515625" style="8" customWidth="1"/>
    <col min="8708" max="8708" width="26.28515625" style="8" customWidth="1"/>
    <col min="8709" max="8709" width="23.42578125" style="8" customWidth="1"/>
    <col min="8710" max="8710" width="18" style="8" customWidth="1"/>
    <col min="8711" max="8711" width="90.28515625" style="8" customWidth="1"/>
    <col min="8712" max="8712" width="9.140625" style="8"/>
    <col min="8713" max="8713" width="9.85546875" style="8" bestFit="1" customWidth="1"/>
    <col min="8714" max="8960" width="9.140625" style="8"/>
    <col min="8961" max="8961" width="7.85546875" style="8" customWidth="1"/>
    <col min="8962" max="8962" width="86" style="8" customWidth="1"/>
    <col min="8963" max="8963" width="18.28515625" style="8" customWidth="1"/>
    <col min="8964" max="8964" width="26.28515625" style="8" customWidth="1"/>
    <col min="8965" max="8965" width="23.42578125" style="8" customWidth="1"/>
    <col min="8966" max="8966" width="18" style="8" customWidth="1"/>
    <col min="8967" max="8967" width="90.28515625" style="8" customWidth="1"/>
    <col min="8968" max="8968" width="9.140625" style="8"/>
    <col min="8969" max="8969" width="9.85546875" style="8" bestFit="1" customWidth="1"/>
    <col min="8970" max="9216" width="9.140625" style="8"/>
    <col min="9217" max="9217" width="7.85546875" style="8" customWidth="1"/>
    <col min="9218" max="9218" width="86" style="8" customWidth="1"/>
    <col min="9219" max="9219" width="18.28515625" style="8" customWidth="1"/>
    <col min="9220" max="9220" width="26.28515625" style="8" customWidth="1"/>
    <col min="9221" max="9221" width="23.42578125" style="8" customWidth="1"/>
    <col min="9222" max="9222" width="18" style="8" customWidth="1"/>
    <col min="9223" max="9223" width="90.28515625" style="8" customWidth="1"/>
    <col min="9224" max="9224" width="9.140625" style="8"/>
    <col min="9225" max="9225" width="9.85546875" style="8" bestFit="1" customWidth="1"/>
    <col min="9226" max="9472" width="9.140625" style="8"/>
    <col min="9473" max="9473" width="7.85546875" style="8" customWidth="1"/>
    <col min="9474" max="9474" width="86" style="8" customWidth="1"/>
    <col min="9475" max="9475" width="18.28515625" style="8" customWidth="1"/>
    <col min="9476" max="9476" width="26.28515625" style="8" customWidth="1"/>
    <col min="9477" max="9477" width="23.42578125" style="8" customWidth="1"/>
    <col min="9478" max="9478" width="18" style="8" customWidth="1"/>
    <col min="9479" max="9479" width="90.28515625" style="8" customWidth="1"/>
    <col min="9480" max="9480" width="9.140625" style="8"/>
    <col min="9481" max="9481" width="9.85546875" style="8" bestFit="1" customWidth="1"/>
    <col min="9482" max="9728" width="9.140625" style="8"/>
    <col min="9729" max="9729" width="7.85546875" style="8" customWidth="1"/>
    <col min="9730" max="9730" width="86" style="8" customWidth="1"/>
    <col min="9731" max="9731" width="18.28515625" style="8" customWidth="1"/>
    <col min="9732" max="9732" width="26.28515625" style="8" customWidth="1"/>
    <col min="9733" max="9733" width="23.42578125" style="8" customWidth="1"/>
    <col min="9734" max="9734" width="18" style="8" customWidth="1"/>
    <col min="9735" max="9735" width="90.28515625" style="8" customWidth="1"/>
    <col min="9736" max="9736" width="9.140625" style="8"/>
    <col min="9737" max="9737" width="9.85546875" style="8" bestFit="1" customWidth="1"/>
    <col min="9738" max="9984" width="9.140625" style="8"/>
    <col min="9985" max="9985" width="7.85546875" style="8" customWidth="1"/>
    <col min="9986" max="9986" width="86" style="8" customWidth="1"/>
    <col min="9987" max="9987" width="18.28515625" style="8" customWidth="1"/>
    <col min="9988" max="9988" width="26.28515625" style="8" customWidth="1"/>
    <col min="9989" max="9989" width="23.42578125" style="8" customWidth="1"/>
    <col min="9990" max="9990" width="18" style="8" customWidth="1"/>
    <col min="9991" max="9991" width="90.28515625" style="8" customWidth="1"/>
    <col min="9992" max="9992" width="9.140625" style="8"/>
    <col min="9993" max="9993" width="9.85546875" style="8" bestFit="1" customWidth="1"/>
    <col min="9994" max="10240" width="9.140625" style="8"/>
    <col min="10241" max="10241" width="7.85546875" style="8" customWidth="1"/>
    <col min="10242" max="10242" width="86" style="8" customWidth="1"/>
    <col min="10243" max="10243" width="18.28515625" style="8" customWidth="1"/>
    <col min="10244" max="10244" width="26.28515625" style="8" customWidth="1"/>
    <col min="10245" max="10245" width="23.42578125" style="8" customWidth="1"/>
    <col min="10246" max="10246" width="18" style="8" customWidth="1"/>
    <col min="10247" max="10247" width="90.28515625" style="8" customWidth="1"/>
    <col min="10248" max="10248" width="9.140625" style="8"/>
    <col min="10249" max="10249" width="9.85546875" style="8" bestFit="1" customWidth="1"/>
    <col min="10250" max="10496" width="9.140625" style="8"/>
    <col min="10497" max="10497" width="7.85546875" style="8" customWidth="1"/>
    <col min="10498" max="10498" width="86" style="8" customWidth="1"/>
    <col min="10499" max="10499" width="18.28515625" style="8" customWidth="1"/>
    <col min="10500" max="10500" width="26.28515625" style="8" customWidth="1"/>
    <col min="10501" max="10501" width="23.42578125" style="8" customWidth="1"/>
    <col min="10502" max="10502" width="18" style="8" customWidth="1"/>
    <col min="10503" max="10503" width="90.28515625" style="8" customWidth="1"/>
    <col min="10504" max="10504" width="9.140625" style="8"/>
    <col min="10505" max="10505" width="9.85546875" style="8" bestFit="1" customWidth="1"/>
    <col min="10506" max="10752" width="9.140625" style="8"/>
    <col min="10753" max="10753" width="7.85546875" style="8" customWidth="1"/>
    <col min="10754" max="10754" width="86" style="8" customWidth="1"/>
    <col min="10755" max="10755" width="18.28515625" style="8" customWidth="1"/>
    <col min="10756" max="10756" width="26.28515625" style="8" customWidth="1"/>
    <col min="10757" max="10757" width="23.42578125" style="8" customWidth="1"/>
    <col min="10758" max="10758" width="18" style="8" customWidth="1"/>
    <col min="10759" max="10759" width="90.28515625" style="8" customWidth="1"/>
    <col min="10760" max="10760" width="9.140625" style="8"/>
    <col min="10761" max="10761" width="9.85546875" style="8" bestFit="1" customWidth="1"/>
    <col min="10762" max="11008" width="9.140625" style="8"/>
    <col min="11009" max="11009" width="7.85546875" style="8" customWidth="1"/>
    <col min="11010" max="11010" width="86" style="8" customWidth="1"/>
    <col min="11011" max="11011" width="18.28515625" style="8" customWidth="1"/>
    <col min="11012" max="11012" width="26.28515625" style="8" customWidth="1"/>
    <col min="11013" max="11013" width="23.42578125" style="8" customWidth="1"/>
    <col min="11014" max="11014" width="18" style="8" customWidth="1"/>
    <col min="11015" max="11015" width="90.28515625" style="8" customWidth="1"/>
    <col min="11016" max="11016" width="9.140625" style="8"/>
    <col min="11017" max="11017" width="9.85546875" style="8" bestFit="1" customWidth="1"/>
    <col min="11018" max="11264" width="9.140625" style="8"/>
    <col min="11265" max="11265" width="7.85546875" style="8" customWidth="1"/>
    <col min="11266" max="11266" width="86" style="8" customWidth="1"/>
    <col min="11267" max="11267" width="18.28515625" style="8" customWidth="1"/>
    <col min="11268" max="11268" width="26.28515625" style="8" customWidth="1"/>
    <col min="11269" max="11269" width="23.42578125" style="8" customWidth="1"/>
    <col min="11270" max="11270" width="18" style="8" customWidth="1"/>
    <col min="11271" max="11271" width="90.28515625" style="8" customWidth="1"/>
    <col min="11272" max="11272" width="9.140625" style="8"/>
    <col min="11273" max="11273" width="9.85546875" style="8" bestFit="1" customWidth="1"/>
    <col min="11274" max="11520" width="9.140625" style="8"/>
    <col min="11521" max="11521" width="7.85546875" style="8" customWidth="1"/>
    <col min="11522" max="11522" width="86" style="8" customWidth="1"/>
    <col min="11523" max="11523" width="18.28515625" style="8" customWidth="1"/>
    <col min="11524" max="11524" width="26.28515625" style="8" customWidth="1"/>
    <col min="11525" max="11525" width="23.42578125" style="8" customWidth="1"/>
    <col min="11526" max="11526" width="18" style="8" customWidth="1"/>
    <col min="11527" max="11527" width="90.28515625" style="8" customWidth="1"/>
    <col min="11528" max="11528" width="9.140625" style="8"/>
    <col min="11529" max="11529" width="9.85546875" style="8" bestFit="1" customWidth="1"/>
    <col min="11530" max="11776" width="9.140625" style="8"/>
    <col min="11777" max="11777" width="7.85546875" style="8" customWidth="1"/>
    <col min="11778" max="11778" width="86" style="8" customWidth="1"/>
    <col min="11779" max="11779" width="18.28515625" style="8" customWidth="1"/>
    <col min="11780" max="11780" width="26.28515625" style="8" customWidth="1"/>
    <col min="11781" max="11781" width="23.42578125" style="8" customWidth="1"/>
    <col min="11782" max="11782" width="18" style="8" customWidth="1"/>
    <col min="11783" max="11783" width="90.28515625" style="8" customWidth="1"/>
    <col min="11784" max="11784" width="9.140625" style="8"/>
    <col min="11785" max="11785" width="9.85546875" style="8" bestFit="1" customWidth="1"/>
    <col min="11786" max="12032" width="9.140625" style="8"/>
    <col min="12033" max="12033" width="7.85546875" style="8" customWidth="1"/>
    <col min="12034" max="12034" width="86" style="8" customWidth="1"/>
    <col min="12035" max="12035" width="18.28515625" style="8" customWidth="1"/>
    <col min="12036" max="12036" width="26.28515625" style="8" customWidth="1"/>
    <col min="12037" max="12037" width="23.42578125" style="8" customWidth="1"/>
    <col min="12038" max="12038" width="18" style="8" customWidth="1"/>
    <col min="12039" max="12039" width="90.28515625" style="8" customWidth="1"/>
    <col min="12040" max="12040" width="9.140625" style="8"/>
    <col min="12041" max="12041" width="9.85546875" style="8" bestFit="1" customWidth="1"/>
    <col min="12042" max="12288" width="9.140625" style="8"/>
    <col min="12289" max="12289" width="7.85546875" style="8" customWidth="1"/>
    <col min="12290" max="12290" width="86" style="8" customWidth="1"/>
    <col min="12291" max="12291" width="18.28515625" style="8" customWidth="1"/>
    <col min="12292" max="12292" width="26.28515625" style="8" customWidth="1"/>
    <col min="12293" max="12293" width="23.42578125" style="8" customWidth="1"/>
    <col min="12294" max="12294" width="18" style="8" customWidth="1"/>
    <col min="12295" max="12295" width="90.28515625" style="8" customWidth="1"/>
    <col min="12296" max="12296" width="9.140625" style="8"/>
    <col min="12297" max="12297" width="9.85546875" style="8" bestFit="1" customWidth="1"/>
    <col min="12298" max="12544" width="9.140625" style="8"/>
    <col min="12545" max="12545" width="7.85546875" style="8" customWidth="1"/>
    <col min="12546" max="12546" width="86" style="8" customWidth="1"/>
    <col min="12547" max="12547" width="18.28515625" style="8" customWidth="1"/>
    <col min="12548" max="12548" width="26.28515625" style="8" customWidth="1"/>
    <col min="12549" max="12549" width="23.42578125" style="8" customWidth="1"/>
    <col min="12550" max="12550" width="18" style="8" customWidth="1"/>
    <col min="12551" max="12551" width="90.28515625" style="8" customWidth="1"/>
    <col min="12552" max="12552" width="9.140625" style="8"/>
    <col min="12553" max="12553" width="9.85546875" style="8" bestFit="1" customWidth="1"/>
    <col min="12554" max="12800" width="9.140625" style="8"/>
    <col min="12801" max="12801" width="7.85546875" style="8" customWidth="1"/>
    <col min="12802" max="12802" width="86" style="8" customWidth="1"/>
    <col min="12803" max="12803" width="18.28515625" style="8" customWidth="1"/>
    <col min="12804" max="12804" width="26.28515625" style="8" customWidth="1"/>
    <col min="12805" max="12805" width="23.42578125" style="8" customWidth="1"/>
    <col min="12806" max="12806" width="18" style="8" customWidth="1"/>
    <col min="12807" max="12807" width="90.28515625" style="8" customWidth="1"/>
    <col min="12808" max="12808" width="9.140625" style="8"/>
    <col min="12809" max="12809" width="9.85546875" style="8" bestFit="1" customWidth="1"/>
    <col min="12810" max="13056" width="9.140625" style="8"/>
    <col min="13057" max="13057" width="7.85546875" style="8" customWidth="1"/>
    <col min="13058" max="13058" width="86" style="8" customWidth="1"/>
    <col min="13059" max="13059" width="18.28515625" style="8" customWidth="1"/>
    <col min="13060" max="13060" width="26.28515625" style="8" customWidth="1"/>
    <col min="13061" max="13061" width="23.42578125" style="8" customWidth="1"/>
    <col min="13062" max="13062" width="18" style="8" customWidth="1"/>
    <col min="13063" max="13063" width="90.28515625" style="8" customWidth="1"/>
    <col min="13064" max="13064" width="9.140625" style="8"/>
    <col min="13065" max="13065" width="9.85546875" style="8" bestFit="1" customWidth="1"/>
    <col min="13066" max="13312" width="9.140625" style="8"/>
    <col min="13313" max="13313" width="7.85546875" style="8" customWidth="1"/>
    <col min="13314" max="13314" width="86" style="8" customWidth="1"/>
    <col min="13315" max="13315" width="18.28515625" style="8" customWidth="1"/>
    <col min="13316" max="13316" width="26.28515625" style="8" customWidth="1"/>
    <col min="13317" max="13317" width="23.42578125" style="8" customWidth="1"/>
    <col min="13318" max="13318" width="18" style="8" customWidth="1"/>
    <col min="13319" max="13319" width="90.28515625" style="8" customWidth="1"/>
    <col min="13320" max="13320" width="9.140625" style="8"/>
    <col min="13321" max="13321" width="9.85546875" style="8" bestFit="1" customWidth="1"/>
    <col min="13322" max="13568" width="9.140625" style="8"/>
    <col min="13569" max="13569" width="7.85546875" style="8" customWidth="1"/>
    <col min="13570" max="13570" width="86" style="8" customWidth="1"/>
    <col min="13571" max="13571" width="18.28515625" style="8" customWidth="1"/>
    <col min="13572" max="13572" width="26.28515625" style="8" customWidth="1"/>
    <col min="13573" max="13573" width="23.42578125" style="8" customWidth="1"/>
    <col min="13574" max="13574" width="18" style="8" customWidth="1"/>
    <col min="13575" max="13575" width="90.28515625" style="8" customWidth="1"/>
    <col min="13576" max="13576" width="9.140625" style="8"/>
    <col min="13577" max="13577" width="9.85546875" style="8" bestFit="1" customWidth="1"/>
    <col min="13578" max="13824" width="9.140625" style="8"/>
    <col min="13825" max="13825" width="7.85546875" style="8" customWidth="1"/>
    <col min="13826" max="13826" width="86" style="8" customWidth="1"/>
    <col min="13827" max="13827" width="18.28515625" style="8" customWidth="1"/>
    <col min="13828" max="13828" width="26.28515625" style="8" customWidth="1"/>
    <col min="13829" max="13829" width="23.42578125" style="8" customWidth="1"/>
    <col min="13830" max="13830" width="18" style="8" customWidth="1"/>
    <col min="13831" max="13831" width="90.28515625" style="8" customWidth="1"/>
    <col min="13832" max="13832" width="9.140625" style="8"/>
    <col min="13833" max="13833" width="9.85546875" style="8" bestFit="1" customWidth="1"/>
    <col min="13834" max="14080" width="9.140625" style="8"/>
    <col min="14081" max="14081" width="7.85546875" style="8" customWidth="1"/>
    <col min="14082" max="14082" width="86" style="8" customWidth="1"/>
    <col min="14083" max="14083" width="18.28515625" style="8" customWidth="1"/>
    <col min="14084" max="14084" width="26.28515625" style="8" customWidth="1"/>
    <col min="14085" max="14085" width="23.42578125" style="8" customWidth="1"/>
    <col min="14086" max="14086" width="18" style="8" customWidth="1"/>
    <col min="14087" max="14087" width="90.28515625" style="8" customWidth="1"/>
    <col min="14088" max="14088" width="9.140625" style="8"/>
    <col min="14089" max="14089" width="9.85546875" style="8" bestFit="1" customWidth="1"/>
    <col min="14090" max="14336" width="9.140625" style="8"/>
    <col min="14337" max="14337" width="7.85546875" style="8" customWidth="1"/>
    <col min="14338" max="14338" width="86" style="8" customWidth="1"/>
    <col min="14339" max="14339" width="18.28515625" style="8" customWidth="1"/>
    <col min="14340" max="14340" width="26.28515625" style="8" customWidth="1"/>
    <col min="14341" max="14341" width="23.42578125" style="8" customWidth="1"/>
    <col min="14342" max="14342" width="18" style="8" customWidth="1"/>
    <col min="14343" max="14343" width="90.28515625" style="8" customWidth="1"/>
    <col min="14344" max="14344" width="9.140625" style="8"/>
    <col min="14345" max="14345" width="9.85546875" style="8" bestFit="1" customWidth="1"/>
    <col min="14346" max="14592" width="9.140625" style="8"/>
    <col min="14593" max="14593" width="7.85546875" style="8" customWidth="1"/>
    <col min="14594" max="14594" width="86" style="8" customWidth="1"/>
    <col min="14595" max="14595" width="18.28515625" style="8" customWidth="1"/>
    <col min="14596" max="14596" width="26.28515625" style="8" customWidth="1"/>
    <col min="14597" max="14597" width="23.42578125" style="8" customWidth="1"/>
    <col min="14598" max="14598" width="18" style="8" customWidth="1"/>
    <col min="14599" max="14599" width="90.28515625" style="8" customWidth="1"/>
    <col min="14600" max="14600" width="9.140625" style="8"/>
    <col min="14601" max="14601" width="9.85546875" style="8" bestFit="1" customWidth="1"/>
    <col min="14602" max="14848" width="9.140625" style="8"/>
    <col min="14849" max="14849" width="7.85546875" style="8" customWidth="1"/>
    <col min="14850" max="14850" width="86" style="8" customWidth="1"/>
    <col min="14851" max="14851" width="18.28515625" style="8" customWidth="1"/>
    <col min="14852" max="14852" width="26.28515625" style="8" customWidth="1"/>
    <col min="14853" max="14853" width="23.42578125" style="8" customWidth="1"/>
    <col min="14854" max="14854" width="18" style="8" customWidth="1"/>
    <col min="14855" max="14855" width="90.28515625" style="8" customWidth="1"/>
    <col min="14856" max="14856" width="9.140625" style="8"/>
    <col min="14857" max="14857" width="9.85546875" style="8" bestFit="1" customWidth="1"/>
    <col min="14858" max="15104" width="9.140625" style="8"/>
    <col min="15105" max="15105" width="7.85546875" style="8" customWidth="1"/>
    <col min="15106" max="15106" width="86" style="8" customWidth="1"/>
    <col min="15107" max="15107" width="18.28515625" style="8" customWidth="1"/>
    <col min="15108" max="15108" width="26.28515625" style="8" customWidth="1"/>
    <col min="15109" max="15109" width="23.42578125" style="8" customWidth="1"/>
    <col min="15110" max="15110" width="18" style="8" customWidth="1"/>
    <col min="15111" max="15111" width="90.28515625" style="8" customWidth="1"/>
    <col min="15112" max="15112" width="9.140625" style="8"/>
    <col min="15113" max="15113" width="9.85546875" style="8" bestFit="1" customWidth="1"/>
    <col min="15114" max="15360" width="9.140625" style="8"/>
    <col min="15361" max="15361" width="7.85546875" style="8" customWidth="1"/>
    <col min="15362" max="15362" width="86" style="8" customWidth="1"/>
    <col min="15363" max="15363" width="18.28515625" style="8" customWidth="1"/>
    <col min="15364" max="15364" width="26.28515625" style="8" customWidth="1"/>
    <col min="15365" max="15365" width="23.42578125" style="8" customWidth="1"/>
    <col min="15366" max="15366" width="18" style="8" customWidth="1"/>
    <col min="15367" max="15367" width="90.28515625" style="8" customWidth="1"/>
    <col min="15368" max="15368" width="9.140625" style="8"/>
    <col min="15369" max="15369" width="9.85546875" style="8" bestFit="1" customWidth="1"/>
    <col min="15370" max="15616" width="9.140625" style="8"/>
    <col min="15617" max="15617" width="7.85546875" style="8" customWidth="1"/>
    <col min="15618" max="15618" width="86" style="8" customWidth="1"/>
    <col min="15619" max="15619" width="18.28515625" style="8" customWidth="1"/>
    <col min="15620" max="15620" width="26.28515625" style="8" customWidth="1"/>
    <col min="15621" max="15621" width="23.42578125" style="8" customWidth="1"/>
    <col min="15622" max="15622" width="18" style="8" customWidth="1"/>
    <col min="15623" max="15623" width="90.28515625" style="8" customWidth="1"/>
    <col min="15624" max="15624" width="9.140625" style="8"/>
    <col min="15625" max="15625" width="9.85546875" style="8" bestFit="1" customWidth="1"/>
    <col min="15626" max="15872" width="9.140625" style="8"/>
    <col min="15873" max="15873" width="7.85546875" style="8" customWidth="1"/>
    <col min="15874" max="15874" width="86" style="8" customWidth="1"/>
    <col min="15875" max="15875" width="18.28515625" style="8" customWidth="1"/>
    <col min="15876" max="15876" width="26.28515625" style="8" customWidth="1"/>
    <col min="15877" max="15877" width="23.42578125" style="8" customWidth="1"/>
    <col min="15878" max="15878" width="18" style="8" customWidth="1"/>
    <col min="15879" max="15879" width="90.28515625" style="8" customWidth="1"/>
    <col min="15880" max="15880" width="9.140625" style="8"/>
    <col min="15881" max="15881" width="9.85546875" style="8" bestFit="1" customWidth="1"/>
    <col min="15882" max="16128" width="9.140625" style="8"/>
    <col min="16129" max="16129" width="7.85546875" style="8" customWidth="1"/>
    <col min="16130" max="16130" width="86" style="8" customWidth="1"/>
    <col min="16131" max="16131" width="18.28515625" style="8" customWidth="1"/>
    <col min="16132" max="16132" width="26.28515625" style="8" customWidth="1"/>
    <col min="16133" max="16133" width="23.42578125" style="8" customWidth="1"/>
    <col min="16134" max="16134" width="18" style="8" customWidth="1"/>
    <col min="16135" max="16135" width="90.28515625" style="8" customWidth="1"/>
    <col min="16136" max="16136" width="9.140625" style="8"/>
    <col min="16137" max="16137" width="9.85546875" style="8" bestFit="1" customWidth="1"/>
    <col min="16138" max="16384" width="9.140625" style="8"/>
  </cols>
  <sheetData>
    <row r="1" spans="1:8">
      <c r="A1" s="6"/>
      <c r="B1" s="7"/>
      <c r="F1" s="7"/>
      <c r="G1" s="9"/>
    </row>
    <row r="2" spans="1:8">
      <c r="B2" s="55" t="s">
        <v>132</v>
      </c>
      <c r="D2" s="12"/>
      <c r="G2" s="9"/>
    </row>
    <row r="3" spans="1:8">
      <c r="A3" s="6"/>
    </row>
    <row r="4" spans="1:8">
      <c r="A4" s="56" t="s">
        <v>146</v>
      </c>
      <c r="E4" s="12"/>
    </row>
    <row r="5" spans="1:8">
      <c r="A5" s="13"/>
      <c r="B5" s="7"/>
      <c r="D5" s="14"/>
      <c r="E5" s="15"/>
    </row>
    <row r="6" spans="1:8">
      <c r="A6" s="16" t="s">
        <v>0</v>
      </c>
      <c r="B6" s="17"/>
      <c r="C6" s="18"/>
      <c r="D6" s="19" t="s">
        <v>1</v>
      </c>
      <c r="E6" s="20" t="s">
        <v>2</v>
      </c>
      <c r="F6" s="16" t="s">
        <v>3</v>
      </c>
      <c r="G6" s="21"/>
    </row>
    <row r="7" spans="1:8">
      <c r="A7" s="22" t="s">
        <v>4</v>
      </c>
      <c r="B7" s="7" t="s">
        <v>5</v>
      </c>
      <c r="C7" s="22" t="s">
        <v>6</v>
      </c>
      <c r="D7" s="23" t="s">
        <v>7</v>
      </c>
      <c r="E7" s="24" t="s">
        <v>143</v>
      </c>
      <c r="F7" s="22" t="s">
        <v>8</v>
      </c>
      <c r="G7" s="25" t="s">
        <v>9</v>
      </c>
    </row>
    <row r="8" spans="1:8">
      <c r="A8" s="26"/>
      <c r="B8" s="27"/>
      <c r="C8" s="26" t="s">
        <v>10</v>
      </c>
      <c r="D8" s="28" t="s">
        <v>142</v>
      </c>
      <c r="E8" s="29"/>
      <c r="F8" s="26"/>
      <c r="G8" s="30"/>
    </row>
    <row r="9" spans="1:8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0">
        <v>7</v>
      </c>
    </row>
    <row r="10" spans="1:8" ht="37.5">
      <c r="A10" s="32" t="s">
        <v>11</v>
      </c>
      <c r="B10" s="59" t="s">
        <v>12</v>
      </c>
      <c r="C10" s="4" t="s">
        <v>13</v>
      </c>
      <c r="D10" s="34">
        <f>D11+D18+D21+D24+D27+D28</f>
        <v>1626888.9300000002</v>
      </c>
      <c r="E10" s="34">
        <f>E11+E18+E21+E24+E27+E28</f>
        <v>1622972.7500000002</v>
      </c>
      <c r="F10" s="35">
        <f>E10*100/D10</f>
        <v>99.759284120274899</v>
      </c>
      <c r="G10" s="60"/>
      <c r="H10" s="15"/>
    </row>
    <row r="11" spans="1:8">
      <c r="A11" s="32" t="s">
        <v>14</v>
      </c>
      <c r="B11" s="33" t="s">
        <v>15</v>
      </c>
      <c r="C11" s="4" t="s">
        <v>13</v>
      </c>
      <c r="D11" s="34">
        <f>D12+D14+D17+D13</f>
        <v>350384.34</v>
      </c>
      <c r="E11" s="34">
        <f>E12+E14+E17+E13</f>
        <v>347689.89</v>
      </c>
      <c r="F11" s="35">
        <f>E11*100/D11</f>
        <v>99.23100159099576</v>
      </c>
      <c r="G11" s="36"/>
      <c r="H11" s="15"/>
    </row>
    <row r="12" spans="1:8">
      <c r="A12" s="37" t="s">
        <v>16</v>
      </c>
      <c r="B12" s="38" t="s">
        <v>17</v>
      </c>
      <c r="C12" s="5" t="s">
        <v>13</v>
      </c>
      <c r="D12" s="39">
        <v>31351.24</v>
      </c>
      <c r="E12" s="39">
        <v>28636.09</v>
      </c>
      <c r="F12" s="40">
        <f t="shared" ref="F12:F26" si="0">E12*100/D12</f>
        <v>91.339576999187273</v>
      </c>
      <c r="G12" s="47"/>
      <c r="H12" s="15"/>
    </row>
    <row r="13" spans="1:8">
      <c r="A13" s="37" t="s">
        <v>18</v>
      </c>
      <c r="B13" s="41" t="s">
        <v>19</v>
      </c>
      <c r="C13" s="5" t="s">
        <v>13</v>
      </c>
      <c r="D13" s="39">
        <v>102828.83</v>
      </c>
      <c r="E13" s="39">
        <v>102808.22</v>
      </c>
      <c r="F13" s="40">
        <f t="shared" si="0"/>
        <v>99.979956982881163</v>
      </c>
      <c r="G13" s="44"/>
      <c r="H13" s="15"/>
    </row>
    <row r="14" spans="1:8">
      <c r="A14" s="37" t="s">
        <v>20</v>
      </c>
      <c r="B14" s="38" t="s">
        <v>21</v>
      </c>
      <c r="C14" s="5" t="s">
        <v>13</v>
      </c>
      <c r="D14" s="39">
        <v>204819.67</v>
      </c>
      <c r="E14" s="39">
        <v>204860.7</v>
      </c>
      <c r="F14" s="40">
        <f t="shared" si="0"/>
        <v>100.02003225569106</v>
      </c>
      <c r="G14" s="36"/>
      <c r="H14" s="15"/>
    </row>
    <row r="15" spans="1:8">
      <c r="A15" s="37"/>
      <c r="B15" s="57" t="s">
        <v>133</v>
      </c>
      <c r="C15" s="58" t="s">
        <v>134</v>
      </c>
      <c r="D15" s="39">
        <v>20456.79</v>
      </c>
      <c r="E15" s="39">
        <v>20642.05</v>
      </c>
      <c r="F15" s="40">
        <f t="shared" si="0"/>
        <v>100.90561617927348</v>
      </c>
      <c r="G15" s="36"/>
      <c r="H15" s="15"/>
    </row>
    <row r="16" spans="1:8">
      <c r="A16" s="37"/>
      <c r="B16" s="57" t="s">
        <v>135</v>
      </c>
      <c r="C16" s="58" t="s">
        <v>136</v>
      </c>
      <c r="D16" s="39">
        <v>10.012307405022979</v>
      </c>
      <c r="E16" s="39">
        <v>9.9244357997388839</v>
      </c>
      <c r="F16" s="40">
        <f t="shared" si="0"/>
        <v>99.122364089220724</v>
      </c>
      <c r="G16" s="36"/>
      <c r="H16" s="15"/>
    </row>
    <row r="17" spans="1:9">
      <c r="A17" s="37" t="s">
        <v>22</v>
      </c>
      <c r="B17" s="38" t="s">
        <v>23</v>
      </c>
      <c r="C17" s="5" t="s">
        <v>13</v>
      </c>
      <c r="D17" s="39">
        <v>11384.6</v>
      </c>
      <c r="E17" s="39">
        <v>11384.88</v>
      </c>
      <c r="F17" s="40">
        <f t="shared" si="0"/>
        <v>100.00245946278305</v>
      </c>
      <c r="G17" s="47"/>
      <c r="H17" s="15"/>
    </row>
    <row r="18" spans="1:9">
      <c r="A18" s="42" t="s">
        <v>24</v>
      </c>
      <c r="B18" s="43" t="s">
        <v>25</v>
      </c>
      <c r="C18" s="4" t="s">
        <v>13</v>
      </c>
      <c r="D18" s="34">
        <f>SUM(D19:D20)</f>
        <v>622856.75</v>
      </c>
      <c r="E18" s="34">
        <f>SUM(E19:E20)</f>
        <v>622901.93000000005</v>
      </c>
      <c r="F18" s="35">
        <f t="shared" si="0"/>
        <v>100.00725367429992</v>
      </c>
      <c r="G18" s="44"/>
      <c r="H18" s="15"/>
    </row>
    <row r="19" spans="1:9">
      <c r="A19" s="37" t="s">
        <v>26</v>
      </c>
      <c r="B19" s="45" t="s">
        <v>27</v>
      </c>
      <c r="C19" s="5" t="s">
        <v>13</v>
      </c>
      <c r="D19" s="39">
        <v>567716.05000000005</v>
      </c>
      <c r="E19" s="39">
        <v>567746.54</v>
      </c>
      <c r="F19" s="40">
        <f t="shared" si="0"/>
        <v>100.005370642595</v>
      </c>
      <c r="G19" s="47"/>
      <c r="H19" s="15"/>
    </row>
    <row r="20" spans="1:9">
      <c r="A20" s="37" t="s">
        <v>28</v>
      </c>
      <c r="B20" s="45" t="s">
        <v>29</v>
      </c>
      <c r="C20" s="5" t="s">
        <v>13</v>
      </c>
      <c r="D20" s="39">
        <v>55140.7</v>
      </c>
      <c r="E20" s="39">
        <v>55155.39</v>
      </c>
      <c r="F20" s="40">
        <f t="shared" si="0"/>
        <v>100.02664093854449</v>
      </c>
      <c r="G20" s="44"/>
      <c r="H20" s="15"/>
    </row>
    <row r="21" spans="1:9">
      <c r="A21" s="42" t="s">
        <v>30</v>
      </c>
      <c r="B21" s="33" t="s">
        <v>31</v>
      </c>
      <c r="C21" s="4" t="s">
        <v>13</v>
      </c>
      <c r="D21" s="34">
        <f>SUM(D22:D23)</f>
        <v>411464.88</v>
      </c>
      <c r="E21" s="34">
        <f>SUM(E22:E23)</f>
        <v>411460.45999999996</v>
      </c>
      <c r="F21" s="35">
        <f t="shared" si="0"/>
        <v>99.998925789243543</v>
      </c>
      <c r="G21" s="44"/>
      <c r="H21" s="15"/>
    </row>
    <row r="22" spans="1:9">
      <c r="A22" s="37" t="s">
        <v>32</v>
      </c>
      <c r="B22" s="38" t="s">
        <v>33</v>
      </c>
      <c r="C22" s="5" t="s">
        <v>13</v>
      </c>
      <c r="D22" s="39">
        <v>411438.18</v>
      </c>
      <c r="E22" s="39">
        <v>411449.1</v>
      </c>
      <c r="F22" s="40">
        <f t="shared" si="0"/>
        <v>100.00265410468226</v>
      </c>
      <c r="G22" s="47"/>
      <c r="H22" s="15"/>
    </row>
    <row r="23" spans="1:9" ht="56.25">
      <c r="A23" s="37" t="s">
        <v>34</v>
      </c>
      <c r="B23" s="45" t="s">
        <v>35</v>
      </c>
      <c r="C23" s="5" t="s">
        <v>13</v>
      </c>
      <c r="D23" s="39">
        <f>31.45-4.75</f>
        <v>26.7</v>
      </c>
      <c r="E23" s="39">
        <v>11.36</v>
      </c>
      <c r="F23" s="40">
        <f t="shared" si="0"/>
        <v>42.546816479400754</v>
      </c>
      <c r="G23" s="44" t="s">
        <v>36</v>
      </c>
      <c r="H23" s="15"/>
    </row>
    <row r="24" spans="1:9" ht="75">
      <c r="A24" s="42" t="s">
        <v>37</v>
      </c>
      <c r="B24" s="46" t="s">
        <v>38</v>
      </c>
      <c r="C24" s="4" t="s">
        <v>13</v>
      </c>
      <c r="D24" s="34">
        <f>SUM(D25:D26)</f>
        <v>94537.45</v>
      </c>
      <c r="E24" s="34">
        <f>SUM(E25:E26)</f>
        <v>94860.88</v>
      </c>
      <c r="F24" s="35">
        <f t="shared" si="0"/>
        <v>100.34211838800391</v>
      </c>
      <c r="G24" s="47"/>
      <c r="H24" s="15"/>
    </row>
    <row r="25" spans="1:9">
      <c r="A25" s="37" t="s">
        <v>39</v>
      </c>
      <c r="B25" s="38" t="s">
        <v>40</v>
      </c>
      <c r="C25" s="5" t="s">
        <v>13</v>
      </c>
      <c r="D25" s="39">
        <v>78243.48</v>
      </c>
      <c r="E25" s="39">
        <v>78247.11</v>
      </c>
      <c r="F25" s="40">
        <f t="shared" si="0"/>
        <v>100.00463936420006</v>
      </c>
      <c r="G25" s="47"/>
      <c r="H25" s="15"/>
    </row>
    <row r="26" spans="1:9" ht="37.5">
      <c r="A26" s="37" t="s">
        <v>41</v>
      </c>
      <c r="B26" s="48" t="s">
        <v>42</v>
      </c>
      <c r="C26" s="5" t="s">
        <v>13</v>
      </c>
      <c r="D26" s="39">
        <v>16293.97</v>
      </c>
      <c r="E26" s="39">
        <v>16613.77</v>
      </c>
      <c r="F26" s="40">
        <f t="shared" si="0"/>
        <v>101.96268926480164</v>
      </c>
      <c r="G26" s="47"/>
      <c r="H26" s="15"/>
    </row>
    <row r="27" spans="1:9" ht="56.25">
      <c r="A27" s="37" t="s">
        <v>43</v>
      </c>
      <c r="B27" s="46" t="s">
        <v>44</v>
      </c>
      <c r="C27" s="4" t="s">
        <v>13</v>
      </c>
      <c r="D27" s="49">
        <v>98606.3</v>
      </c>
      <c r="E27" s="49">
        <v>97018.12</v>
      </c>
      <c r="F27" s="35">
        <f>E27*100/D27</f>
        <v>98.389372687140678</v>
      </c>
      <c r="G27" s="44"/>
      <c r="H27" s="15"/>
    </row>
    <row r="28" spans="1:9">
      <c r="A28" s="31" t="s">
        <v>45</v>
      </c>
      <c r="B28" s="43" t="s">
        <v>46</v>
      </c>
      <c r="C28" s="4" t="s">
        <v>13</v>
      </c>
      <c r="D28" s="34">
        <v>49039.21</v>
      </c>
      <c r="E28" s="34">
        <v>49041.47</v>
      </c>
      <c r="F28" s="35">
        <f>E28*100/D28</f>
        <v>100.00460855711175</v>
      </c>
      <c r="G28" s="44"/>
      <c r="H28" s="15"/>
    </row>
    <row r="29" spans="1:9">
      <c r="A29" s="42" t="s">
        <v>47</v>
      </c>
      <c r="B29" s="43" t="s">
        <v>48</v>
      </c>
      <c r="C29" s="4" t="s">
        <v>13</v>
      </c>
      <c r="D29" s="34">
        <f>D30+D43</f>
        <v>285785.26</v>
      </c>
      <c r="E29" s="34">
        <f>E30+E43</f>
        <v>285427.98</v>
      </c>
      <c r="F29" s="35">
        <f>E29*100/D29</f>
        <v>99.874983055459197</v>
      </c>
      <c r="G29" s="44"/>
      <c r="H29" s="15"/>
    </row>
    <row r="30" spans="1:9">
      <c r="A30" s="50" t="s">
        <v>49</v>
      </c>
      <c r="B30" s="43" t="s">
        <v>50</v>
      </c>
      <c r="C30" s="4" t="s">
        <v>13</v>
      </c>
      <c r="D30" s="34">
        <f>D31+D34+D35+D36+D37+D38+D39+D40+D41+D42</f>
        <v>200928.21000000002</v>
      </c>
      <c r="E30" s="34">
        <f>E31+E34+E35+E36+E37+E38+E39+E40+E41+E42</f>
        <v>200697.56</v>
      </c>
      <c r="F30" s="35">
        <f>E30*100/D30</f>
        <v>99.88520775654149</v>
      </c>
      <c r="G30" s="44"/>
      <c r="H30" s="15"/>
    </row>
    <row r="31" spans="1:9">
      <c r="A31" s="37" t="s">
        <v>51</v>
      </c>
      <c r="B31" s="38" t="s">
        <v>52</v>
      </c>
      <c r="C31" s="5" t="s">
        <v>13</v>
      </c>
      <c r="D31" s="51">
        <f>SUM(D32:D33)</f>
        <v>47733.48</v>
      </c>
      <c r="E31" s="51">
        <f>E32+E33</f>
        <v>47738.65</v>
      </c>
      <c r="F31" s="40">
        <f t="shared" ref="F31:F42" si="1">E31*100/D31</f>
        <v>100.01083097230706</v>
      </c>
      <c r="G31" s="44"/>
      <c r="H31" s="15"/>
      <c r="I31" s="15"/>
    </row>
    <row r="32" spans="1:9">
      <c r="A32" s="37"/>
      <c r="B32" s="38" t="s">
        <v>53</v>
      </c>
      <c r="C32" s="5" t="s">
        <v>13</v>
      </c>
      <c r="D32" s="39">
        <v>43444.22</v>
      </c>
      <c r="E32" s="39">
        <v>43449.48</v>
      </c>
      <c r="F32" s="40">
        <f t="shared" si="1"/>
        <v>100.01210747942994</v>
      </c>
      <c r="G32" s="47"/>
      <c r="H32" s="15"/>
    </row>
    <row r="33" spans="1:8">
      <c r="A33" s="37"/>
      <c r="B33" s="38" t="s">
        <v>54</v>
      </c>
      <c r="C33" s="5" t="s">
        <v>13</v>
      </c>
      <c r="D33" s="39">
        <v>4289.26</v>
      </c>
      <c r="E33" s="39">
        <v>4289.17</v>
      </c>
      <c r="F33" s="40">
        <f t="shared" si="1"/>
        <v>99.997901735963779</v>
      </c>
      <c r="G33" s="44"/>
      <c r="H33" s="15"/>
    </row>
    <row r="34" spans="1:8">
      <c r="A34" s="37" t="s">
        <v>55</v>
      </c>
      <c r="B34" s="38" t="s">
        <v>56</v>
      </c>
      <c r="C34" s="5" t="s">
        <v>13</v>
      </c>
      <c r="D34" s="39">
        <f>[1]расшифр.К!D45</f>
        <v>61338.859999999993</v>
      </c>
      <c r="E34" s="39">
        <f>[1]расшифр.К!E45</f>
        <v>62219.53</v>
      </c>
      <c r="F34" s="40">
        <f t="shared" si="1"/>
        <v>101.43574562683429</v>
      </c>
      <c r="G34" s="47"/>
      <c r="H34" s="15"/>
    </row>
    <row r="35" spans="1:8" ht="37.5">
      <c r="A35" s="31" t="s">
        <v>57</v>
      </c>
      <c r="B35" s="48" t="s">
        <v>58</v>
      </c>
      <c r="C35" s="5" t="s">
        <v>13</v>
      </c>
      <c r="D35" s="39">
        <v>319.85000000000002</v>
      </c>
      <c r="E35" s="39">
        <v>319.74</v>
      </c>
      <c r="F35" s="40">
        <f t="shared" si="1"/>
        <v>99.965608879162104</v>
      </c>
      <c r="G35" s="44"/>
      <c r="H35" s="15"/>
    </row>
    <row r="36" spans="1:8">
      <c r="A36" s="31" t="s">
        <v>59</v>
      </c>
      <c r="B36" s="52" t="s">
        <v>60</v>
      </c>
      <c r="C36" s="5" t="s">
        <v>13</v>
      </c>
      <c r="D36" s="39">
        <v>6642.83</v>
      </c>
      <c r="E36" s="39">
        <v>6755.6100000000006</v>
      </c>
      <c r="F36" s="40">
        <f t="shared" si="1"/>
        <v>101.69777037798649</v>
      </c>
      <c r="G36" s="44"/>
      <c r="H36" s="15"/>
    </row>
    <row r="37" spans="1:8">
      <c r="A37" s="37" t="s">
        <v>61</v>
      </c>
      <c r="B37" s="45" t="s">
        <v>62</v>
      </c>
      <c r="C37" s="5" t="s">
        <v>13</v>
      </c>
      <c r="D37" s="51">
        <v>11704.99</v>
      </c>
      <c r="E37" s="51">
        <v>11704.99</v>
      </c>
      <c r="F37" s="40">
        <f t="shared" si="1"/>
        <v>100</v>
      </c>
      <c r="G37" s="47"/>
      <c r="H37" s="15"/>
    </row>
    <row r="38" spans="1:8">
      <c r="A38" s="37" t="s">
        <v>63</v>
      </c>
      <c r="B38" s="45" t="s">
        <v>64</v>
      </c>
      <c r="C38" s="5" t="s">
        <v>13</v>
      </c>
      <c r="D38" s="51">
        <v>558.23</v>
      </c>
      <c r="E38" s="51">
        <v>558.35</v>
      </c>
      <c r="F38" s="40">
        <f t="shared" si="1"/>
        <v>100.02149651577307</v>
      </c>
      <c r="G38" s="44"/>
      <c r="H38" s="15"/>
    </row>
    <row r="39" spans="1:8" ht="37.5">
      <c r="A39" s="37" t="s">
        <v>65</v>
      </c>
      <c r="B39" s="38" t="s">
        <v>66</v>
      </c>
      <c r="C39" s="5" t="s">
        <v>13</v>
      </c>
      <c r="D39" s="51">
        <v>204.72</v>
      </c>
      <c r="E39" s="51">
        <v>142.59</v>
      </c>
      <c r="F39" s="40">
        <f t="shared" si="1"/>
        <v>69.651230949589689</v>
      </c>
      <c r="G39" s="61" t="s">
        <v>147</v>
      </c>
      <c r="H39" s="15"/>
    </row>
    <row r="40" spans="1:8">
      <c r="A40" s="37" t="s">
        <v>67</v>
      </c>
      <c r="B40" s="45" t="s">
        <v>68</v>
      </c>
      <c r="C40" s="5" t="s">
        <v>13</v>
      </c>
      <c r="D40" s="51">
        <v>623.59</v>
      </c>
      <c r="E40" s="51">
        <v>623.65</v>
      </c>
      <c r="F40" s="40">
        <f t="shared" si="1"/>
        <v>100.00962170657002</v>
      </c>
      <c r="G40" s="44"/>
      <c r="H40" s="15"/>
    </row>
    <row r="41" spans="1:8">
      <c r="A41" s="37" t="s">
        <v>69</v>
      </c>
      <c r="B41" s="45" t="s">
        <v>70</v>
      </c>
      <c r="C41" s="5" t="s">
        <v>13</v>
      </c>
      <c r="D41" s="51">
        <v>1253.7</v>
      </c>
      <c r="E41" s="51">
        <v>1253.81</v>
      </c>
      <c r="F41" s="40">
        <f t="shared" si="1"/>
        <v>100.00877402887453</v>
      </c>
      <c r="G41" s="47"/>
      <c r="H41" s="15"/>
    </row>
    <row r="42" spans="1:8">
      <c r="A42" s="37" t="s">
        <v>71</v>
      </c>
      <c r="B42" s="41" t="s">
        <v>72</v>
      </c>
      <c r="C42" s="5" t="s">
        <v>13</v>
      </c>
      <c r="D42" s="51">
        <v>70547.960000000006</v>
      </c>
      <c r="E42" s="51">
        <v>69380.639999999999</v>
      </c>
      <c r="F42" s="40">
        <f t="shared" si="1"/>
        <v>98.34535258000372</v>
      </c>
      <c r="G42" s="44"/>
      <c r="H42" s="15"/>
    </row>
    <row r="43" spans="1:8">
      <c r="A43" s="37" t="s">
        <v>73</v>
      </c>
      <c r="B43" s="43" t="s">
        <v>74</v>
      </c>
      <c r="C43" s="4" t="s">
        <v>13</v>
      </c>
      <c r="D43" s="34">
        <f>SUM(D44:D51)</f>
        <v>84857.05</v>
      </c>
      <c r="E43" s="34">
        <f>SUM(E44:E51)</f>
        <v>84730.42</v>
      </c>
      <c r="F43" s="35">
        <f>E43*100/D43</f>
        <v>99.850772563976705</v>
      </c>
      <c r="G43" s="36"/>
      <c r="H43" s="15"/>
    </row>
    <row r="44" spans="1:8">
      <c r="A44" s="37" t="s">
        <v>75</v>
      </c>
      <c r="B44" s="38" t="s">
        <v>76</v>
      </c>
      <c r="C44" s="5" t="s">
        <v>13</v>
      </c>
      <c r="D44" s="51">
        <v>70638.210000000006</v>
      </c>
      <c r="E44" s="51">
        <v>70619.5</v>
      </c>
      <c r="F44" s="40">
        <f t="shared" ref="F44:F75" si="2">E44*100/D44</f>
        <v>99.973512918857935</v>
      </c>
      <c r="G44" s="47"/>
      <c r="H44" s="15"/>
    </row>
    <row r="45" spans="1:8">
      <c r="A45" s="37" t="s">
        <v>77</v>
      </c>
      <c r="B45" s="38" t="s">
        <v>78</v>
      </c>
      <c r="C45" s="5" t="s">
        <v>13</v>
      </c>
      <c r="D45" s="51">
        <v>6765.54</v>
      </c>
      <c r="E45" s="51">
        <v>6796.53</v>
      </c>
      <c r="F45" s="40">
        <f t="shared" si="2"/>
        <v>100.45805656311248</v>
      </c>
      <c r="G45" s="44"/>
      <c r="H45" s="15"/>
    </row>
    <row r="46" spans="1:8">
      <c r="A46" s="37" t="s">
        <v>79</v>
      </c>
      <c r="B46" s="45" t="s">
        <v>80</v>
      </c>
      <c r="C46" s="5" t="s">
        <v>13</v>
      </c>
      <c r="D46" s="51">
        <v>1665.89</v>
      </c>
      <c r="E46" s="51">
        <v>1666.03</v>
      </c>
      <c r="F46" s="40">
        <f t="shared" si="2"/>
        <v>100.00840391622495</v>
      </c>
      <c r="G46" s="47"/>
      <c r="H46" s="15"/>
    </row>
    <row r="47" spans="1:8">
      <c r="A47" s="37" t="s">
        <v>81</v>
      </c>
      <c r="B47" s="45" t="s">
        <v>82</v>
      </c>
      <c r="C47" s="5" t="s">
        <v>13</v>
      </c>
      <c r="D47" s="39">
        <v>22.81</v>
      </c>
      <c r="E47" s="39">
        <v>22.64</v>
      </c>
      <c r="F47" s="40">
        <f t="shared" si="2"/>
        <v>99.254712845243318</v>
      </c>
      <c r="G47" s="47"/>
      <c r="H47" s="15"/>
    </row>
    <row r="48" spans="1:8">
      <c r="A48" s="37" t="s">
        <v>83</v>
      </c>
      <c r="B48" s="38" t="s">
        <v>84</v>
      </c>
      <c r="C48" s="5" t="s">
        <v>13</v>
      </c>
      <c r="D48" s="51">
        <v>222.19</v>
      </c>
      <c r="E48" s="51">
        <v>222.25</v>
      </c>
      <c r="F48" s="40">
        <f t="shared" si="2"/>
        <v>100.02700391556776</v>
      </c>
      <c r="G48" s="36"/>
      <c r="H48" s="15"/>
    </row>
    <row r="49" spans="1:8">
      <c r="A49" s="31" t="s">
        <v>85</v>
      </c>
      <c r="B49" s="38" t="s">
        <v>86</v>
      </c>
      <c r="C49" s="5" t="s">
        <v>13</v>
      </c>
      <c r="D49" s="51">
        <v>462.92</v>
      </c>
      <c r="E49" s="51">
        <v>462.94</v>
      </c>
      <c r="F49" s="40">
        <f t="shared" si="2"/>
        <v>100.00432040093321</v>
      </c>
      <c r="G49" s="47"/>
      <c r="H49" s="15"/>
    </row>
    <row r="50" spans="1:8">
      <c r="A50" s="31" t="s">
        <v>87</v>
      </c>
      <c r="B50" s="38" t="s">
        <v>88</v>
      </c>
      <c r="C50" s="5" t="s">
        <v>13</v>
      </c>
      <c r="D50" s="39">
        <v>2305.6</v>
      </c>
      <c r="E50" s="39">
        <v>2305.4899999999998</v>
      </c>
      <c r="F50" s="40">
        <f t="shared" si="2"/>
        <v>99.995229007633583</v>
      </c>
      <c r="G50" s="47"/>
      <c r="H50" s="15"/>
    </row>
    <row r="51" spans="1:8">
      <c r="A51" s="37" t="s">
        <v>89</v>
      </c>
      <c r="B51" s="38" t="s">
        <v>90</v>
      </c>
      <c r="C51" s="5" t="s">
        <v>13</v>
      </c>
      <c r="D51" s="51">
        <v>2773.8900000000003</v>
      </c>
      <c r="E51" s="51">
        <v>2635.04</v>
      </c>
      <c r="F51" s="40">
        <f t="shared" si="2"/>
        <v>94.994394154058014</v>
      </c>
      <c r="G51" s="36"/>
      <c r="H51" s="15"/>
    </row>
    <row r="52" spans="1:8">
      <c r="A52" s="32" t="s">
        <v>91</v>
      </c>
      <c r="B52" s="43" t="s">
        <v>92</v>
      </c>
      <c r="C52" s="4" t="s">
        <v>13</v>
      </c>
      <c r="D52" s="34">
        <f>D29+D10</f>
        <v>1912674.1900000002</v>
      </c>
      <c r="E52" s="34">
        <f>E29+E10</f>
        <v>1908400.7300000002</v>
      </c>
      <c r="F52" s="35">
        <f t="shared" si="2"/>
        <v>99.776571460924046</v>
      </c>
      <c r="G52" s="47"/>
      <c r="H52" s="15"/>
    </row>
    <row r="53" spans="1:8">
      <c r="A53" s="42" t="s">
        <v>93</v>
      </c>
      <c r="B53" s="43" t="s">
        <v>94</v>
      </c>
      <c r="C53" s="5" t="s">
        <v>13</v>
      </c>
      <c r="D53" s="34">
        <v>193297.36799999996</v>
      </c>
      <c r="E53" s="34">
        <v>115813.4959999999</v>
      </c>
      <c r="F53" s="40">
        <f t="shared" si="2"/>
        <v>59.91467819675637</v>
      </c>
      <c r="G53" s="47"/>
      <c r="H53" s="15"/>
    </row>
    <row r="54" spans="1:8">
      <c r="A54" s="42"/>
      <c r="B54" s="38" t="s">
        <v>95</v>
      </c>
      <c r="C54" s="5" t="s">
        <v>8</v>
      </c>
      <c r="D54" s="34">
        <f>D53*100/D52</f>
        <v>10.106131457757579</v>
      </c>
      <c r="E54" s="34">
        <f>E53/E52</f>
        <v>6.0686151592490682E-2</v>
      </c>
      <c r="F54" s="40">
        <f t="shared" si="2"/>
        <v>0.60048844452648908</v>
      </c>
      <c r="G54" s="47"/>
      <c r="H54" s="15"/>
    </row>
    <row r="55" spans="1:8">
      <c r="A55" s="1" t="s">
        <v>96</v>
      </c>
      <c r="B55" s="2" t="s">
        <v>137</v>
      </c>
      <c r="C55" s="4" t="s">
        <v>139</v>
      </c>
      <c r="D55" s="34">
        <v>48324.341999999997</v>
      </c>
      <c r="E55" s="34">
        <v>28953.373999999978</v>
      </c>
      <c r="F55" s="40">
        <f t="shared" si="2"/>
        <v>59.914678196756363</v>
      </c>
      <c r="G55" s="47"/>
      <c r="H55" s="15"/>
    </row>
    <row r="56" spans="1:8">
      <c r="A56" s="1" t="s">
        <v>98</v>
      </c>
      <c r="B56" s="3" t="s">
        <v>138</v>
      </c>
      <c r="C56" s="5" t="s">
        <v>139</v>
      </c>
      <c r="D56" s="34">
        <v>2128139</v>
      </c>
      <c r="E56" s="34">
        <v>2128139</v>
      </c>
      <c r="F56" s="40">
        <f t="shared" si="2"/>
        <v>100</v>
      </c>
      <c r="G56" s="47"/>
      <c r="H56" s="15"/>
    </row>
    <row r="57" spans="1:8">
      <c r="A57" s="42" t="s">
        <v>105</v>
      </c>
      <c r="B57" s="43" t="s">
        <v>97</v>
      </c>
      <c r="C57" s="4" t="s">
        <v>13</v>
      </c>
      <c r="D57" s="34">
        <v>2154295.9</v>
      </c>
      <c r="E57" s="34">
        <v>2053167.6</v>
      </c>
      <c r="F57" s="35">
        <f t="shared" si="2"/>
        <v>95.305737712261347</v>
      </c>
      <c r="G57" s="47"/>
      <c r="H57" s="15"/>
    </row>
    <row r="58" spans="1:8">
      <c r="A58" s="42" t="s">
        <v>105</v>
      </c>
      <c r="B58" s="43" t="s">
        <v>99</v>
      </c>
      <c r="C58" s="4" t="s">
        <v>144</v>
      </c>
      <c r="D58" s="34">
        <f>SUM(D59:D61)</f>
        <v>22770</v>
      </c>
      <c r="E58" s="34">
        <f>SUM(E59:E61)</f>
        <v>21010.2</v>
      </c>
      <c r="F58" s="35">
        <f t="shared" si="2"/>
        <v>92.271409749670624</v>
      </c>
      <c r="G58" s="47"/>
      <c r="H58" s="15"/>
    </row>
    <row r="59" spans="1:8">
      <c r="A59" s="37"/>
      <c r="B59" s="48" t="s">
        <v>100</v>
      </c>
      <c r="C59" s="5" t="s">
        <v>144</v>
      </c>
      <c r="D59" s="51">
        <v>17121.099999999999</v>
      </c>
      <c r="E59" s="51">
        <v>15355.7</v>
      </c>
      <c r="F59" s="40">
        <f t="shared" si="2"/>
        <v>89.688746634270004</v>
      </c>
      <c r="G59" s="47" t="s">
        <v>101</v>
      </c>
      <c r="H59" s="15"/>
    </row>
    <row r="60" spans="1:8" ht="56.25">
      <c r="A60" s="37"/>
      <c r="B60" s="48" t="s">
        <v>102</v>
      </c>
      <c r="C60" s="5" t="s">
        <v>144</v>
      </c>
      <c r="D60" s="51">
        <v>100</v>
      </c>
      <c r="E60" s="51">
        <v>75.2</v>
      </c>
      <c r="F60" s="40">
        <f t="shared" si="2"/>
        <v>75.2</v>
      </c>
      <c r="G60" s="44" t="s">
        <v>104</v>
      </c>
      <c r="H60" s="15"/>
    </row>
    <row r="61" spans="1:8" ht="37.5">
      <c r="A61" s="37"/>
      <c r="B61" s="48" t="s">
        <v>103</v>
      </c>
      <c r="C61" s="5" t="s">
        <v>144</v>
      </c>
      <c r="D61" s="51">
        <v>5548.9</v>
      </c>
      <c r="E61" s="51">
        <v>5579.3</v>
      </c>
      <c r="F61" s="40">
        <f t="shared" si="2"/>
        <v>100.54785633188561</v>
      </c>
      <c r="G61" s="44"/>
      <c r="H61" s="15"/>
    </row>
    <row r="62" spans="1:8" s="12" customFormat="1">
      <c r="A62" s="42" t="s">
        <v>140</v>
      </c>
      <c r="B62" s="43" t="s">
        <v>141</v>
      </c>
      <c r="C62" s="4" t="s">
        <v>145</v>
      </c>
      <c r="D62" s="53">
        <f>D57/D58</f>
        <v>94.611150636802805</v>
      </c>
      <c r="E62" s="53">
        <f>E57/E58</f>
        <v>97.722420538595543</v>
      </c>
      <c r="F62" s="35">
        <f t="shared" si="2"/>
        <v>103.28848119999768</v>
      </c>
      <c r="G62" s="44"/>
      <c r="H62" s="15"/>
    </row>
    <row r="63" spans="1:8">
      <c r="A63" s="31"/>
      <c r="B63" s="43" t="s">
        <v>106</v>
      </c>
      <c r="C63" s="80"/>
      <c r="D63" s="81"/>
      <c r="E63" s="81"/>
      <c r="F63" s="81"/>
      <c r="G63" s="81"/>
      <c r="H63" s="15"/>
    </row>
    <row r="64" spans="1:8" ht="37.5">
      <c r="A64" s="31" t="s">
        <v>107</v>
      </c>
      <c r="B64" s="46" t="s">
        <v>108</v>
      </c>
      <c r="C64" s="4" t="s">
        <v>109</v>
      </c>
      <c r="D64" s="35">
        <f>SUM(D65:D69)</f>
        <v>502.3</v>
      </c>
      <c r="E64" s="35">
        <f>SUM(E65:E69)</f>
        <v>501.86</v>
      </c>
      <c r="F64" s="35">
        <f t="shared" si="2"/>
        <v>99.912402946446349</v>
      </c>
      <c r="G64" s="47"/>
      <c r="H64" s="15"/>
    </row>
    <row r="65" spans="1:8">
      <c r="A65" s="31" t="s">
        <v>110</v>
      </c>
      <c r="B65" s="38" t="s">
        <v>111</v>
      </c>
      <c r="C65" s="5" t="s">
        <v>109</v>
      </c>
      <c r="D65" s="40">
        <v>411.8</v>
      </c>
      <c r="E65" s="40">
        <v>403.87</v>
      </c>
      <c r="F65" s="40">
        <f t="shared" si="2"/>
        <v>98.074307916464306</v>
      </c>
      <c r="G65" s="44"/>
      <c r="H65" s="15"/>
    </row>
    <row r="66" spans="1:8" ht="56.25">
      <c r="A66" s="31" t="s">
        <v>112</v>
      </c>
      <c r="B66" s="48" t="s">
        <v>113</v>
      </c>
      <c r="C66" s="5"/>
      <c r="D66" s="54">
        <v>0</v>
      </c>
      <c r="E66" s="54">
        <v>13.86</v>
      </c>
      <c r="F66" s="54"/>
      <c r="G66" s="44"/>
      <c r="H66" s="15"/>
    </row>
    <row r="67" spans="1:8" ht="37.5">
      <c r="A67" s="31" t="s">
        <v>114</v>
      </c>
      <c r="B67" s="38" t="s">
        <v>115</v>
      </c>
      <c r="C67" s="5" t="s">
        <v>109</v>
      </c>
      <c r="D67" s="40">
        <v>22.5</v>
      </c>
      <c r="E67" s="5">
        <v>25.85</v>
      </c>
      <c r="F67" s="40">
        <f t="shared" si="2"/>
        <v>114.88888888888889</v>
      </c>
      <c r="G67" s="47" t="s">
        <v>116</v>
      </c>
      <c r="H67" s="15"/>
    </row>
    <row r="68" spans="1:8">
      <c r="A68" s="31" t="s">
        <v>117</v>
      </c>
      <c r="B68" s="38" t="s">
        <v>118</v>
      </c>
      <c r="C68" s="5" t="s">
        <v>109</v>
      </c>
      <c r="D68" s="40">
        <v>1</v>
      </c>
      <c r="E68" s="40">
        <v>1</v>
      </c>
      <c r="F68" s="40">
        <f t="shared" si="2"/>
        <v>100</v>
      </c>
      <c r="G68" s="47"/>
      <c r="H68" s="15"/>
    </row>
    <row r="69" spans="1:8" ht="37.5">
      <c r="A69" s="31" t="s">
        <v>119</v>
      </c>
      <c r="B69" s="38" t="s">
        <v>120</v>
      </c>
      <c r="C69" s="5" t="s">
        <v>109</v>
      </c>
      <c r="D69" s="62">
        <v>67</v>
      </c>
      <c r="E69" s="63">
        <v>57.28</v>
      </c>
      <c r="F69" s="40">
        <f t="shared" si="2"/>
        <v>85.492537313432834</v>
      </c>
      <c r="G69" s="47" t="s">
        <v>121</v>
      </c>
      <c r="H69" s="15"/>
    </row>
    <row r="70" spans="1:8">
      <c r="A70" s="32" t="s">
        <v>122</v>
      </c>
      <c r="B70" s="46" t="s">
        <v>123</v>
      </c>
      <c r="C70" s="4" t="s">
        <v>124</v>
      </c>
      <c r="D70" s="64">
        <v>113391.14274338045</v>
      </c>
      <c r="E70" s="64">
        <v>116735.34016393442</v>
      </c>
      <c r="F70" s="35">
        <f t="shared" si="2"/>
        <v>102.94925806341183</v>
      </c>
      <c r="G70" s="65"/>
      <c r="H70" s="15"/>
    </row>
    <row r="71" spans="1:8">
      <c r="A71" s="31"/>
      <c r="B71" s="31" t="s">
        <v>125</v>
      </c>
      <c r="C71" s="5"/>
      <c r="D71" s="66"/>
      <c r="E71" s="67"/>
      <c r="F71" s="40"/>
      <c r="G71" s="47"/>
      <c r="H71" s="15"/>
    </row>
    <row r="72" spans="1:8" ht="56.25">
      <c r="A72" s="31" t="s">
        <v>126</v>
      </c>
      <c r="B72" s="38" t="s">
        <v>111</v>
      </c>
      <c r="C72" s="5" t="s">
        <v>124</v>
      </c>
      <c r="D72" s="66">
        <v>114885.06758944472</v>
      </c>
      <c r="E72" s="66">
        <v>117147.13067736318</v>
      </c>
      <c r="F72" s="40">
        <f t="shared" si="2"/>
        <v>101.96897920276481</v>
      </c>
      <c r="G72" s="36" t="s">
        <v>148</v>
      </c>
      <c r="H72" s="15"/>
    </row>
    <row r="73" spans="1:8" ht="37.5">
      <c r="A73" s="31" t="s">
        <v>127</v>
      </c>
      <c r="B73" s="38" t="s">
        <v>115</v>
      </c>
      <c r="C73" s="5" t="s">
        <v>124</v>
      </c>
      <c r="D73" s="66">
        <v>160904.51851851854</v>
      </c>
      <c r="E73" s="66">
        <v>140069.24564796904</v>
      </c>
      <c r="F73" s="40">
        <f t="shared" si="2"/>
        <v>87.05115738054829</v>
      </c>
      <c r="G73" s="47" t="s">
        <v>116</v>
      </c>
      <c r="H73" s="15"/>
    </row>
    <row r="74" spans="1:8" ht="75">
      <c r="A74" s="31" t="s">
        <v>128</v>
      </c>
      <c r="B74" s="38" t="s">
        <v>118</v>
      </c>
      <c r="C74" s="5" t="s">
        <v>124</v>
      </c>
      <c r="D74" s="66">
        <v>139831</v>
      </c>
      <c r="E74" s="66">
        <v>148886</v>
      </c>
      <c r="F74" s="40">
        <f t="shared" si="2"/>
        <v>106.47567420672097</v>
      </c>
      <c r="G74" s="47" t="s">
        <v>130</v>
      </c>
      <c r="H74" s="15"/>
    </row>
    <row r="75" spans="1:8" ht="75">
      <c r="A75" s="31" t="s">
        <v>129</v>
      </c>
      <c r="B75" s="38" t="s">
        <v>120</v>
      </c>
      <c r="C75" s="5" t="s">
        <v>124</v>
      </c>
      <c r="D75" s="66">
        <v>87858.470149253728</v>
      </c>
      <c r="E75" s="66">
        <v>102740.19436685288</v>
      </c>
      <c r="F75" s="40">
        <f t="shared" si="2"/>
        <v>116.93829199656916</v>
      </c>
      <c r="G75" s="47" t="s">
        <v>131</v>
      </c>
      <c r="H75" s="15"/>
    </row>
    <row r="76" spans="1:8" s="72" customFormat="1">
      <c r="A76" s="68"/>
      <c r="B76" s="69"/>
      <c r="C76" s="68"/>
      <c r="D76" s="70"/>
      <c r="E76" s="68"/>
      <c r="F76" s="70"/>
      <c r="G76" s="71"/>
    </row>
    <row r="77" spans="1:8" s="72" customFormat="1">
      <c r="A77" s="73"/>
      <c r="C77" s="73"/>
      <c r="D77" s="74"/>
      <c r="E77" s="74"/>
      <c r="F77" s="74"/>
      <c r="G77" s="75"/>
      <c r="H77" s="76"/>
    </row>
    <row r="78" spans="1:8" s="72" customFormat="1">
      <c r="A78" s="73"/>
      <c r="B78" s="76"/>
      <c r="C78" s="73"/>
      <c r="D78" s="74"/>
      <c r="E78" s="74"/>
      <c r="F78" s="77"/>
      <c r="G78" s="75"/>
    </row>
    <row r="79" spans="1:8" s="72" customFormat="1">
      <c r="A79" s="73"/>
      <c r="B79" s="76"/>
      <c r="E79" s="78"/>
      <c r="G79" s="75"/>
    </row>
    <row r="80" spans="1:8" s="72" customFormat="1">
      <c r="A80" s="79" t="s">
        <v>149</v>
      </c>
      <c r="B80" s="79"/>
      <c r="C80" s="79"/>
      <c r="F80" s="79" t="s">
        <v>150</v>
      </c>
      <c r="G80" s="79"/>
    </row>
    <row r="81" spans="1:7" s="72" customFormat="1">
      <c r="A81" s="73"/>
    </row>
    <row r="82" spans="1:7">
      <c r="A82" s="6"/>
      <c r="B82" s="7"/>
      <c r="G82" s="8"/>
    </row>
    <row r="83" spans="1:7">
      <c r="A83" s="6"/>
      <c r="B83" s="55"/>
      <c r="G83" s="8"/>
    </row>
    <row r="84" spans="1:7">
      <c r="A84" s="6"/>
      <c r="B84" s="55"/>
      <c r="G84" s="8"/>
    </row>
    <row r="85" spans="1:7">
      <c r="A85" s="6"/>
      <c r="B85" s="7"/>
      <c r="G85" s="8"/>
    </row>
    <row r="86" spans="1:7">
      <c r="B86" s="7"/>
      <c r="G86" s="8"/>
    </row>
    <row r="87" spans="1:7">
      <c r="G87" s="8"/>
    </row>
    <row r="88" spans="1:7">
      <c r="A88" s="6"/>
      <c r="B88" s="7"/>
      <c r="G88" s="8"/>
    </row>
    <row r="89" spans="1:7">
      <c r="A89" s="6"/>
      <c r="B89" s="7"/>
      <c r="G89" s="8"/>
    </row>
    <row r="126" spans="1:7">
      <c r="A126" s="8"/>
      <c r="B126" s="55"/>
      <c r="G126" s="8"/>
    </row>
    <row r="132" spans="1:7">
      <c r="A132" s="6"/>
      <c r="G132" s="8"/>
    </row>
    <row r="133" spans="1:7">
      <c r="A133" s="6"/>
      <c r="G133" s="8"/>
    </row>
  </sheetData>
  <mergeCells count="1">
    <mergeCell ref="C63:G63"/>
  </mergeCells>
  <pageMargins left="0.39370078740157483" right="0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2020-05-23T04:16:40Z</dcterms:modified>
</cp:coreProperties>
</file>